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ca\Downloads\"/>
    </mc:Choice>
  </mc:AlternateContent>
  <xr:revisionPtr revIDLastSave="0" documentId="13_ncr:1_{2F45C177-AE64-4EE4-9F63-E255536E3A73}" xr6:coauthVersionLast="47" xr6:coauthVersionMax="47" xr10:uidLastSave="{00000000-0000-0000-0000-000000000000}"/>
  <workbookProtection workbookAlgorithmName="SHA-512" workbookHashValue="/eRSH34KnjhQOU6cynLmUTVWPhM43a5OCDS+9hMVulPcs9wOHScYZ8nVVNLYXxgIMUzJrKPXN+7aEoKhxmrZmQ==" workbookSaltValue="Z4tl7fpUOr0Q6w7zuW73Y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externalReferences>
    <externalReference r:id="rId3"/>
  </externalReferences>
  <definedNames>
    <definedName name="_xlnm._FilterDatabase" localSheetId="1" hidden="1">Planilha4!$A$200:$J$241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5" l="1" a="1"/>
  <c r="J201" i="5" s="1"/>
  <c r="C1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4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N19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<sst xmlns="http://schemas.openxmlformats.org/spreadsheetml/2006/main" count="176" uniqueCount="123">
  <si>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</si>
  <si>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</si>
  <si>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</si>
  <si>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</si>
  <si>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</si>
  <si>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</si>
  <si>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</si>
  <si>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</si>
  <si>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</si>
  <si>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</si>
  <si>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</si>
  <si>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</si>
  <si>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</si>
  <si>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</si>
  <si>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</si>
  <si>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</si>
  <si>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</si>
  <si>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</si>
  <si>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</si>
  <si>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</si>
  <si>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</si>
  <si>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</si>
  <si>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</si>
  <si>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</si>
  <si>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</si>
  <si>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</si>
  <si>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</si>
  <si>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</si>
  <si>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</si>
  <si>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</si>
  <si>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SALVADOR</t>
  </si>
  <si>
    <t>ETA SSA:</t>
  </si>
  <si>
    <t>CE Mercante</t>
  </si>
  <si>
    <t>Damage Fee</t>
  </si>
  <si>
    <t>BL Fee</t>
  </si>
  <si>
    <t>Drop Off Fee</t>
  </si>
  <si>
    <t>NANSHA</t>
  </si>
  <si>
    <t>NINGBO</t>
  </si>
  <si>
    <t>TAICANG</t>
  </si>
  <si>
    <t>QINGDAO</t>
  </si>
  <si>
    <t>CSC07850X01A00</t>
  </si>
  <si>
    <t>102505305386070 </t>
  </si>
  <si>
    <t>CSC07850X02T00</t>
  </si>
  <si>
    <t>102505305382597 </t>
  </si>
  <si>
    <t>CSC07850X02V00</t>
  </si>
  <si>
    <t>102505305382678 </t>
  </si>
  <si>
    <t>CSC07850X03W00</t>
  </si>
  <si>
    <t>102505305382759 </t>
  </si>
  <si>
    <t>CSC07850X04700</t>
  </si>
  <si>
    <t>102505305387041 </t>
  </si>
  <si>
    <t>CSC07850X04F00</t>
  </si>
  <si>
    <t>102505305002433 </t>
  </si>
  <si>
    <t>CSC07850X04H00</t>
  </si>
  <si>
    <t>102505305386827 </t>
  </si>
  <si>
    <t>CSC07850X04L00</t>
  </si>
  <si>
    <t>102505305002514 </t>
  </si>
  <si>
    <t>CSC07850X04X00</t>
  </si>
  <si>
    <t>102505305382830 </t>
  </si>
  <si>
    <t>CSC07850X04Y00</t>
  </si>
  <si>
    <t>102505305382910 </t>
  </si>
  <si>
    <t>CSC07850X05000</t>
  </si>
  <si>
    <t>102505305002948 </t>
  </si>
  <si>
    <t>CSC07850X05100</t>
  </si>
  <si>
    <t>102505305003081 </t>
  </si>
  <si>
    <t>CSC07850X05200</t>
  </si>
  <si>
    <t>102505305003162 </t>
  </si>
  <si>
    <t>CSC07850X05K00</t>
  </si>
  <si>
    <t>102505305386150 </t>
  </si>
  <si>
    <t>CSC07850X05L00</t>
  </si>
  <si>
    <t>102505305386908 </t>
  </si>
  <si>
    <t>CSC07850X06J00</t>
  </si>
  <si>
    <t>102505305383054 </t>
  </si>
  <si>
    <t>CSC07850X06P00</t>
  </si>
  <si>
    <t>102505305383135 </t>
  </si>
  <si>
    <t>CSC07850X07A00</t>
  </si>
  <si>
    <t>102505305002603 </t>
  </si>
  <si>
    <t>CSC07850X08300</t>
  </si>
  <si>
    <t>102505305003243 </t>
  </si>
  <si>
    <t>CSC07850X09N00</t>
  </si>
  <si>
    <t>102505305002786 </t>
  </si>
  <si>
    <t>CSC07850X09P00</t>
  </si>
  <si>
    <t>102505305386231 </t>
  </si>
  <si>
    <t>CSC07850X09P01</t>
  </si>
  <si>
    <t>102505305386312 </t>
  </si>
  <si>
    <t>CSC07850X09P02</t>
  </si>
  <si>
    <t>102505305386401 </t>
  </si>
  <si>
    <t>CSC07850X09Q00</t>
  </si>
  <si>
    <t>102505305002867 </t>
  </si>
  <si>
    <t>CSC07850X09V00</t>
  </si>
  <si>
    <t>102505305386584 </t>
  </si>
  <si>
    <t>CSC07850X0A000</t>
  </si>
  <si>
    <t>102505305001704 </t>
  </si>
  <si>
    <t>CSC07850X0A200</t>
  </si>
  <si>
    <t>102505305001895 </t>
  </si>
  <si>
    <t>CSC07850X0A600</t>
  </si>
  <si>
    <t>102505305385502 </t>
  </si>
  <si>
    <t>CSC07850X0A700</t>
  </si>
  <si>
    <t>102505305386746 </t>
  </si>
  <si>
    <t>CSC07850X0AG00</t>
  </si>
  <si>
    <t>102505305385693 </t>
  </si>
  <si>
    <t>CSC07850X0AJ00</t>
  </si>
  <si>
    <t>102505305385774 </t>
  </si>
  <si>
    <t>CSC07850X0AL00</t>
  </si>
  <si>
    <t>102505305001976 </t>
  </si>
  <si>
    <t>CSC07850X0AM00</t>
  </si>
  <si>
    <t>102505305385855 </t>
  </si>
  <si>
    <t>CSC07850X0B300</t>
  </si>
  <si>
    <t>102505305002000 </t>
  </si>
  <si>
    <t>CSC07850X0B600</t>
  </si>
  <si>
    <t>102505305385936 </t>
  </si>
  <si>
    <t>CSC07850X0BB00</t>
  </si>
  <si>
    <t>102505305002190 </t>
  </si>
  <si>
    <t>CSC07850X0BC00</t>
  </si>
  <si>
    <t>102505305002271 </t>
  </si>
  <si>
    <t>CSC07850X0BD00</t>
  </si>
  <si>
    <t>102505305002352 </t>
  </si>
  <si>
    <t>CSC45270908000</t>
  </si>
  <si>
    <t>102505305387122 </t>
  </si>
  <si>
    <t>CSC45270909D00</t>
  </si>
  <si>
    <t>102505305383216 </t>
  </si>
  <si>
    <t>CSC4531060R200</t>
  </si>
  <si>
    <t>102505305386665 </t>
  </si>
  <si>
    <t>COSCO SHIPPING JIN XIU V.31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</si>
</sst>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152400</xdr:rowOff>
    </xdr:from>
    <xdr:to>
      <xdr:col>8</xdr:col>
      <xdr:colOff>57486</xdr:colOff>
      <xdr:row>6</xdr:row>
      <xdr:rowOff>164502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52400"/>
          <a:ext cx="4936191" cy="114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WL-APL-01\Compartilhados\TRANSHIPPING\COSCO\COSCO%20SHIPPING%20JIN%20XIU%20-%20V.31\SALVADOR\CARGO%20LIST%20-%20CNTR%20SSA%20-%20C.S.%20JIN%20XIU%20V.31.xlsx" TargetMode="External"/><Relationship Id="rId1" Type="http://schemas.openxmlformats.org/officeDocument/2006/relationships/externalLinkPath" Target="file:///\\FWL-APL-01\Compartilhados\TRANSHIPPING\COSCO\COSCO%20SHIPPING%20JIN%20XIU%20-%20V.31\SALVADOR\CARGO%20LIST%20-%20CNTR%20SSA%20-%20C.S.%20JIN%20XIU%20V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TAXAS"/>
      <sheetName val="Planilha2"/>
      <sheetName val="RESUME"/>
      <sheetName val="DUPLICADOS"/>
      <sheetName val="MANIFESTO"/>
    </sheetNames>
    <sheetDataSet>
      <sheetData sheetId="0"/>
      <sheetData sheetId="1">
        <row r="6">
          <cell r="F6" t="str">
            <v>CSC07850X01A00</v>
          </cell>
          <cell r="G6" t="str">
            <v>102505305386070 </v>
          </cell>
          <cell r="H6" t="str">
            <v>NANSHA</v>
          </cell>
          <cell r="I6" t="str">
            <v>KORDSA BRASIL S.A,
RUA ETENO,3832,POLO PETROQUIMICO,42810
CNPJ:13.573.332/0001-07 CAMACARI/BAHIA/BRASIL.
SERVICO.COMEX@KORDSA.COM</v>
          </cell>
          <cell r="J6" t="str">
            <v>-</v>
          </cell>
          <cell r="K6" t="str">
            <v>FCL</v>
          </cell>
          <cell r="L6">
            <v>13</v>
          </cell>
          <cell r="M6">
            <v>650</v>
          </cell>
          <cell r="N6">
            <v>1950</v>
          </cell>
          <cell r="O6">
            <v>22321</v>
          </cell>
          <cell r="P6">
            <v>600</v>
          </cell>
          <cell r="Q6">
            <v>2405</v>
          </cell>
          <cell r="S6">
            <v>27926</v>
          </cell>
        </row>
        <row r="7">
          <cell r="F7" t="str">
            <v>CSC07850X02T00</v>
          </cell>
          <cell r="G7" t="str">
            <v>102505305382597 </v>
          </cell>
          <cell r="H7" t="str">
            <v>QINGDAO</v>
          </cell>
          <cell r="I7" t="str">
            <v>GEODIS GERENCIAMENTO DE FRETES DO BRASIL LTDA
AVENIDA FRANCISCO MATARAZZO, 1350 - SP - BARRA FUNDA
CNPJ: 52.147.923/0001-74 - BRAZIL 
+551126433200
SABRINA.MENEZES@GEODIS.COM</v>
          </cell>
          <cell r="J7" t="str">
            <v>-</v>
          </cell>
          <cell r="K7" t="str">
            <v>FCL</v>
          </cell>
          <cell r="L7">
            <v>5</v>
          </cell>
          <cell r="M7">
            <v>250</v>
          </cell>
          <cell r="N7">
            <v>750</v>
          </cell>
          <cell r="O7">
            <v>8585</v>
          </cell>
          <cell r="P7">
            <v>600</v>
          </cell>
          <cell r="Q7">
            <v>925</v>
          </cell>
          <cell r="S7">
            <v>11110</v>
          </cell>
        </row>
        <row r="8">
          <cell r="F8" t="str">
            <v>CSC07850X02V00</v>
          </cell>
          <cell r="G8" t="str">
            <v>102505305382678 </v>
          </cell>
          <cell r="H8" t="str">
            <v>QINGDAO</v>
          </cell>
          <cell r="I8" t="str">
            <v>SUNTRANS LOGISTICA BRASIL LTDA.
CNPJ: 08.017.952/0001-20
RUA ALAMEDA SANTOS, NO 415- 100, SALA 11.
CERQUEIRA CESAR - SAO PAULO/SP - BRAZIL.
CEP: 01418-100.
TEL: 55 11 3050-0210 FAX: 55 11 3842-1551
DIEGO.SANTOS@SUNTRANS.COM.BR</v>
          </cell>
          <cell r="J8" t="str">
            <v>-</v>
          </cell>
          <cell r="K8" t="str">
            <v>FCL</v>
          </cell>
          <cell r="L8">
            <v>1</v>
          </cell>
          <cell r="M8">
            <v>50</v>
          </cell>
          <cell r="N8">
            <v>150</v>
          </cell>
          <cell r="O8">
            <v>1717</v>
          </cell>
          <cell r="P8">
            <v>600</v>
          </cell>
          <cell r="Q8">
            <v>185</v>
          </cell>
          <cell r="S8">
            <v>2702</v>
          </cell>
        </row>
        <row r="9">
          <cell r="F9" t="str">
            <v>CSC07850X03W00</v>
          </cell>
          <cell r="G9" t="str">
            <v>102505305382759 </v>
          </cell>
          <cell r="H9" t="str">
            <v>QINGDAO</v>
          </cell>
          <cell r="I9" t="str">
            <v>IM CARGO TRANSPORTES INTERNACIONAIS LTDA
CNPJ: 52.194.574/0001-41
ENDEREO:RUA HENRIQUE ITIBERE DA CUNHA,780 BOM RETIRO CURITIBA - PARANA 
CEP 80520-12
THALITA.MONTEIRO@IMCARGO.COM.BR</v>
          </cell>
          <cell r="J9" t="str">
            <v>-</v>
          </cell>
          <cell r="K9" t="str">
            <v>FCL</v>
          </cell>
          <cell r="L9">
            <v>2</v>
          </cell>
          <cell r="M9">
            <v>100</v>
          </cell>
          <cell r="N9">
            <v>300</v>
          </cell>
          <cell r="O9">
            <v>3434</v>
          </cell>
          <cell r="P9">
            <v>600</v>
          </cell>
          <cell r="Q9">
            <v>370</v>
          </cell>
          <cell r="S9">
            <v>4804</v>
          </cell>
        </row>
        <row r="10">
          <cell r="F10" t="str">
            <v>CSC07850X04700</v>
          </cell>
          <cell r="G10" t="str">
            <v>102505305387041 </v>
          </cell>
          <cell r="H10" t="str">
            <v>TAICANG</v>
          </cell>
          <cell r="I10" t="str">
            <v>GEOBOX LOGISTICS LTDA
RUA DO COMERCIO 55 ANDAR 5 SALA 1 CENTRO SANTOS
SP 11010-141
BRAZIL- CNPJ:13.119.811/0001-58
TELEFONE: (13) 3500-8000
LUCIANA.BUQUIM@GEOBOX.NET.BR</v>
          </cell>
          <cell r="J10" t="str">
            <v>-</v>
          </cell>
          <cell r="K10" t="str">
            <v>FCL</v>
          </cell>
          <cell r="L10">
            <v>2</v>
          </cell>
          <cell r="M10">
            <v>100</v>
          </cell>
          <cell r="N10">
            <v>300</v>
          </cell>
          <cell r="O10">
            <v>3434</v>
          </cell>
          <cell r="P10">
            <v>600</v>
          </cell>
          <cell r="Q10">
            <v>370</v>
          </cell>
          <cell r="S10">
            <v>4804</v>
          </cell>
        </row>
        <row r="11">
          <cell r="F11" t="str">
            <v>CSC07850X04F00</v>
          </cell>
          <cell r="G11" t="str">
            <v>102505305002433 </v>
          </cell>
          <cell r="H11" t="str">
            <v>NINGBO</v>
          </cell>
          <cell r="I11" t="str">
            <v>ELEMAR LOGISTICA SUPORTE E SOLUCOES LTDA
CNPJ:43.425.891/0001-30
RUA OUVIDOR PELEJA,297 -SAUDE - SAO PAULO
CEP: 04128-000
PHONE:11 5581 0077  FAX:11 5589 8211
ATTN:GISLAINE
ELAINE.FOCIANI@ELEMAR.COM.BR</v>
          </cell>
          <cell r="J11" t="str">
            <v>-</v>
          </cell>
          <cell r="K11" t="str">
            <v>FCL</v>
          </cell>
          <cell r="L11">
            <v>3</v>
          </cell>
          <cell r="M11">
            <v>150</v>
          </cell>
          <cell r="N11">
            <v>450</v>
          </cell>
          <cell r="O11">
            <v>5151</v>
          </cell>
          <cell r="P11">
            <v>600</v>
          </cell>
          <cell r="Q11">
            <v>555</v>
          </cell>
          <cell r="S11">
            <v>6906</v>
          </cell>
        </row>
        <row r="12">
          <cell r="F12" t="str">
            <v>CSC07850X04H00</v>
          </cell>
          <cell r="G12" t="str">
            <v>102505305386827 </v>
          </cell>
          <cell r="H12" t="str">
            <v>TAICANG</v>
          </cell>
          <cell r="I12" t="str">
            <v>KORDSA BRASIL S.A.
RUA ETENO,3832-POLO INDUSTRIAL DE CAMACARI  
42816200 CAMACARI/BAHIA, BRASIL
CNPJ: 13.573.332/0001-07
ANDRESSA.BARROS@KORDSA.COM</v>
          </cell>
          <cell r="J12" t="str">
            <v>-</v>
          </cell>
          <cell r="K12" t="str">
            <v>FCL</v>
          </cell>
          <cell r="L12">
            <v>2</v>
          </cell>
          <cell r="M12">
            <v>100</v>
          </cell>
          <cell r="N12">
            <v>300</v>
          </cell>
          <cell r="O12">
            <v>3434</v>
          </cell>
          <cell r="P12">
            <v>600</v>
          </cell>
          <cell r="Q12">
            <v>370</v>
          </cell>
          <cell r="S12">
            <v>4804</v>
          </cell>
        </row>
        <row r="13">
          <cell r="F13" t="str">
            <v>CSC07850X04L00</v>
          </cell>
          <cell r="G13" t="str">
            <v>102505305002514 </v>
          </cell>
          <cell r="H13" t="str">
            <v>NINGBO</v>
          </cell>
          <cell r="I13" t="str">
            <v>KORDSA BRASIL S.A.
RUA ETENO 3832
POLO PETROQUIMICO 42810
CNPJ:13.573.332/0001-07
TEL:55712104-4722
SALVADOR CAMACARI/ BAHIA/ BRASIL BRAZIL
JULIANGELA.SANTANA@KORDSA.COM</v>
          </cell>
          <cell r="J13" t="str">
            <v>-</v>
          </cell>
          <cell r="K13" t="str">
            <v>FCL</v>
          </cell>
          <cell r="L13">
            <v>3</v>
          </cell>
          <cell r="M13">
            <v>150</v>
          </cell>
          <cell r="N13">
            <v>450</v>
          </cell>
          <cell r="O13">
            <v>5151</v>
          </cell>
          <cell r="P13">
            <v>600</v>
          </cell>
          <cell r="Q13">
            <v>555</v>
          </cell>
          <cell r="S13">
            <v>6906</v>
          </cell>
        </row>
        <row r="14">
          <cell r="F14" t="str">
            <v>CSC07850X04X00</v>
          </cell>
          <cell r="G14" t="str">
            <v>102505305382830 </v>
          </cell>
          <cell r="H14" t="str">
            <v>QINGDAO</v>
          </cell>
          <cell r="I14" t="str">
            <v>SUNTRANS LOGISTICA DO BRASIL LTDA - SUNSP
CNPJ:08.017.952/0001-20
ADDRESS: ALAMEDA SANTOS, 415, CERQUEIRA CESAR, SAO PAULO,
SAO PAULO, 01418100, BRASIL
TEL: +55 11 3050 0210
DIEGO.SANTOS@SUNTRANS.COM.BR</v>
          </cell>
          <cell r="J14" t="str">
            <v>-</v>
          </cell>
          <cell r="K14" t="str">
            <v>FCL</v>
          </cell>
          <cell r="L14">
            <v>4</v>
          </cell>
          <cell r="M14">
            <v>200</v>
          </cell>
          <cell r="N14">
            <v>600</v>
          </cell>
          <cell r="O14">
            <v>6868</v>
          </cell>
          <cell r="P14">
            <v>600</v>
          </cell>
          <cell r="Q14">
            <v>740</v>
          </cell>
          <cell r="S14">
            <v>9008</v>
          </cell>
        </row>
        <row r="15">
          <cell r="F15" t="str">
            <v>CSC07850X04Y00</v>
          </cell>
          <cell r="G15" t="str">
            <v>102505305382910 </v>
          </cell>
          <cell r="H15" t="str">
            <v>QINGDAO</v>
          </cell>
          <cell r="I15" t="str">
            <v>BRIDGESTONE DO BRASIL INDUSTRIA E COMERC 
RODOVIA BA 535 (VIA PARAFUSO) S/N CAMACARI - POLO PETROQUIMICO 
42810-200 - BAHIA - BRASIL                
CNPJ: 57.497.539/0007-00 
TEL: (071)3644-9025     FAX: (071)3644-9002
TIBERIOMAYARA@LA-BRIDGESTONE.COM</v>
          </cell>
          <cell r="J15" t="str">
            <v>-</v>
          </cell>
          <cell r="K15" t="str">
            <v>FCL</v>
          </cell>
          <cell r="L15">
            <v>2</v>
          </cell>
          <cell r="M15">
            <v>100</v>
          </cell>
          <cell r="N15">
            <v>300</v>
          </cell>
          <cell r="O15">
            <v>3434</v>
          </cell>
          <cell r="P15">
            <v>600</v>
          </cell>
          <cell r="Q15">
            <v>370</v>
          </cell>
          <cell r="S15">
            <v>4804</v>
          </cell>
        </row>
        <row r="16">
          <cell r="F16" t="str">
            <v>CSC07850X05000</v>
          </cell>
          <cell r="G16" t="str">
            <v>102505305002948 </v>
          </cell>
          <cell r="H16" t="str">
            <v>NINGBO</v>
          </cell>
          <cell r="I16" t="str">
            <v>SINCERELY LOGISTIC LTDA 
CNPJ:60114713000108
AV BRIG LUIS ANTONIO, 2504, CONJ 52
CEP 01.402-000
JARDIM PAULISTA
SAO PAULO
PHONE:+55(11) 3288-397**</v>
          </cell>
          <cell r="J16" t="str">
            <v>-</v>
          </cell>
          <cell r="K16" t="str">
            <v>FCL</v>
          </cell>
          <cell r="L16">
            <v>1</v>
          </cell>
          <cell r="M16">
            <v>50</v>
          </cell>
          <cell r="N16">
            <v>150</v>
          </cell>
          <cell r="O16">
            <v>1717</v>
          </cell>
          <cell r="P16">
            <v>600</v>
          </cell>
          <cell r="Q16">
            <v>185</v>
          </cell>
          <cell r="S16">
            <v>2702</v>
          </cell>
        </row>
        <row r="17">
          <cell r="F17" t="str">
            <v>CSC07850X05100</v>
          </cell>
          <cell r="G17" t="str">
            <v>102505305003081 </v>
          </cell>
          <cell r="H17" t="str">
            <v>NINGBO</v>
          </cell>
          <cell r="I17" t="str">
            <v>SINCERELY LOGISTIC LTDA 
CNPJ:60114713000108
AV BRIG LUIS ANTONIO, 2504, CONJ 52
CEP 01.402-000
JARDIM PAULISTA
SAO PAULO
PHONE:+55(11) 3288-397**</v>
          </cell>
          <cell r="J17" t="str">
            <v>-</v>
          </cell>
          <cell r="K17" t="str">
            <v>FCL</v>
          </cell>
          <cell r="L17">
            <v>1</v>
          </cell>
          <cell r="M17">
            <v>50</v>
          </cell>
          <cell r="N17">
            <v>150</v>
          </cell>
          <cell r="O17">
            <v>1717</v>
          </cell>
          <cell r="P17">
            <v>600</v>
          </cell>
          <cell r="Q17">
            <v>185</v>
          </cell>
          <cell r="S17">
            <v>2702</v>
          </cell>
        </row>
        <row r="18">
          <cell r="F18" t="str">
            <v>CSC07850X05200</v>
          </cell>
          <cell r="G18" t="str">
            <v>102505305003162 </v>
          </cell>
          <cell r="H18" t="str">
            <v>NINGBO</v>
          </cell>
          <cell r="I18" t="str">
            <v>LC SERVICOS DE APOIO LOGISTICOS LTDA
CNPJ:07.990.249/0001-30
AV LUIZ VIANA,6462,WALL STREET EMPRESARIAL,SALA 107
CEP 41730-101-PARALELA-SALVADOR/BAHIA BRAZIL
TEL:+55 71 3254-6600
EMAIL:DOC@HCLOGISTICA.COM.BR</v>
          </cell>
          <cell r="J18" t="str">
            <v>-</v>
          </cell>
          <cell r="K18" t="str">
            <v>FCL</v>
          </cell>
          <cell r="L18">
            <v>1</v>
          </cell>
          <cell r="M18">
            <v>50</v>
          </cell>
          <cell r="N18">
            <v>150</v>
          </cell>
          <cell r="O18">
            <v>1717</v>
          </cell>
          <cell r="P18">
            <v>600</v>
          </cell>
          <cell r="Q18">
            <v>185</v>
          </cell>
          <cell r="S18">
            <v>2702</v>
          </cell>
        </row>
        <row r="19">
          <cell r="F19" t="str">
            <v>CSC07850X05K00</v>
          </cell>
          <cell r="G19" t="str">
            <v>102505305386150 </v>
          </cell>
          <cell r="H19" t="str">
            <v>NANSHA</v>
          </cell>
          <cell r="I19" t="str">
            <v>BYD AUTO DO BRASIL LTDA
CNPJ (ID TAX) 50.351.104/0001-19
AV HENRY FORD, 2000, POLO INDUSTRIAL CAMAÇARI, 42.816-260, BAHIA
ATTN: MRS.MARINA QUADROS
EMAIL:IMPORT.KD@BYD.COM</v>
          </cell>
          <cell r="J19" t="str">
            <v>-</v>
          </cell>
          <cell r="K19" t="str">
            <v>FCL</v>
          </cell>
          <cell r="L19">
            <v>2</v>
          </cell>
          <cell r="M19">
            <v>100</v>
          </cell>
          <cell r="N19">
            <v>300</v>
          </cell>
          <cell r="O19">
            <v>3434</v>
          </cell>
          <cell r="P19">
            <v>600</v>
          </cell>
          <cell r="Q19">
            <v>370</v>
          </cell>
          <cell r="S19">
            <v>4804</v>
          </cell>
        </row>
        <row r="20">
          <cell r="F20" t="str">
            <v>CSC07850X05L00</v>
          </cell>
          <cell r="G20" t="str">
            <v>102505305386908 </v>
          </cell>
          <cell r="H20" t="str">
            <v>TAICANG</v>
          </cell>
          <cell r="I20" t="str">
            <v>BYD AUTO DO BRASIL LTDA
CNPJ (ID TAX) 50.351.104/0001-19
AV HENRY FORD, 2000, POLO INDUSTRIAL CAMAÇARI, 42.816-260, BAHIA
ATTN: MRS.MARINA QUADROS
EMAIL:IMPORT.KD@BYD.COM</v>
          </cell>
          <cell r="J20" t="str">
            <v>-</v>
          </cell>
          <cell r="K20" t="str">
            <v>FCL</v>
          </cell>
          <cell r="L20">
            <v>1</v>
          </cell>
          <cell r="M20">
            <v>50</v>
          </cell>
          <cell r="N20">
            <v>150</v>
          </cell>
          <cell r="O20">
            <v>1717</v>
          </cell>
          <cell r="P20">
            <v>600</v>
          </cell>
          <cell r="Q20">
            <v>185</v>
          </cell>
          <cell r="S20">
            <v>2702</v>
          </cell>
        </row>
        <row r="21">
          <cell r="F21" t="str">
            <v>CSC07850X06J00</v>
          </cell>
          <cell r="G21" t="str">
            <v>102505305383054 </v>
          </cell>
          <cell r="H21" t="str">
            <v>QINGDAO</v>
          </cell>
          <cell r="I21" t="str">
            <v>CARGOFAST LOGISTICS DO BRASIL LTDA
AV. SENADOR FEIJO 686 - SALAS 1817 E 1818
CEP 11015-504 - SANTOS - SAO PAULO - BRASIL
CNPJ 10.268.203/0001-17
IMPORT@CARGOFAST.COM.BR
+55 13 3233-2106</v>
          </cell>
          <cell r="J21" t="str">
            <v>-</v>
          </cell>
          <cell r="K21" t="str">
            <v>FCL</v>
          </cell>
          <cell r="L21">
            <v>2</v>
          </cell>
          <cell r="M21">
            <v>100</v>
          </cell>
          <cell r="N21">
            <v>300</v>
          </cell>
          <cell r="O21">
            <v>3434</v>
          </cell>
          <cell r="P21">
            <v>600</v>
          </cell>
          <cell r="Q21">
            <v>370</v>
          </cell>
          <cell r="S21">
            <v>4804</v>
          </cell>
        </row>
        <row r="22">
          <cell r="F22" t="str">
            <v>CSC07850X06P00</v>
          </cell>
          <cell r="G22" t="str">
            <v>102505305383135 </v>
          </cell>
          <cell r="H22" t="str">
            <v>QINGDAO</v>
          </cell>
          <cell r="I22" t="str">
            <v>CLEMAR ASSESSORIA E LOGISTICA EM COMERCIO INTERNACIONAL LTDA
CNPJ:01.815.619/0001-17
RUA TAPES,1315-NOVO HAMBURGO-RS/BRASIL
CEP:93320-080
TEL: +55 51 3035-1299
AGENCIAMENTO3@CLEMAR.NET</v>
          </cell>
          <cell r="J22" t="str">
            <v>-</v>
          </cell>
          <cell r="K22" t="str">
            <v>FCL</v>
          </cell>
          <cell r="L22">
            <v>1</v>
          </cell>
          <cell r="M22">
            <v>50</v>
          </cell>
          <cell r="N22">
            <v>150</v>
          </cell>
          <cell r="O22">
            <v>1717</v>
          </cell>
          <cell r="P22">
            <v>600</v>
          </cell>
          <cell r="Q22">
            <v>185</v>
          </cell>
          <cell r="S22">
            <v>2702</v>
          </cell>
        </row>
        <row r="23">
          <cell r="F23" t="str">
            <v>CSC07850X07A00</v>
          </cell>
          <cell r="G23" t="str">
            <v>102505305002603 </v>
          </cell>
          <cell r="H23" t="str">
            <v>NINGBO</v>
          </cell>
          <cell r="I23" t="str">
            <v>ACS GLOBAL ASSESSORIA EM LOGISTICA LTDA
CNPJ: 25.381.701/0001-49
R BENTO GONCALVES, 1731 - SALA 82
BOA VISTA - NOVO HAMBURGO / RS / BR
CEP 93495-395
EMAIL: IMPORTACAO02@ACSLOG.COM  TEL : 51 30363883</v>
          </cell>
          <cell r="J23" t="str">
            <v>-</v>
          </cell>
          <cell r="K23" t="str">
            <v>FCL</v>
          </cell>
          <cell r="L23">
            <v>1</v>
          </cell>
          <cell r="M23">
            <v>50</v>
          </cell>
          <cell r="N23">
            <v>150</v>
          </cell>
          <cell r="O23">
            <v>1717</v>
          </cell>
          <cell r="P23">
            <v>600</v>
          </cell>
          <cell r="Q23">
            <v>185</v>
          </cell>
          <cell r="S23">
            <v>2702</v>
          </cell>
        </row>
        <row r="24">
          <cell r="F24" t="str">
            <v>CSC07850X08300</v>
          </cell>
          <cell r="G24" t="str">
            <v>102505305003243 </v>
          </cell>
          <cell r="H24" t="str">
            <v>NINGBO</v>
          </cell>
          <cell r="I24" t="str">
            <v>TIBA SMX LOGISTICS TRANSPORTES INTERNACIONAIS S.A.
CNPJ: 11.908.414/0001-30
ADDRESS: R. FRITZ SCHNEIDER, 7 - FAZENDA
ITAJAI - SC, CEPZIP 88301-668 BRAZIL
TEL:+55 47 99912 3464
LEEFERSON.VITTI@SMXLOGISTICS.COM</v>
          </cell>
          <cell r="J24" t="str">
            <v>-</v>
          </cell>
          <cell r="K24" t="str">
            <v>FCL</v>
          </cell>
          <cell r="L24">
            <v>1</v>
          </cell>
          <cell r="M24">
            <v>50</v>
          </cell>
          <cell r="N24">
            <v>150</v>
          </cell>
          <cell r="O24">
            <v>2575.5</v>
          </cell>
          <cell r="P24">
            <v>600</v>
          </cell>
          <cell r="Q24">
            <v>185</v>
          </cell>
          <cell r="S24">
            <v>3560.5</v>
          </cell>
        </row>
        <row r="25">
          <cell r="F25" t="str">
            <v>CSC07850X09N00</v>
          </cell>
          <cell r="G25" t="str">
            <v>102505305002786 </v>
          </cell>
          <cell r="H25" t="str">
            <v>NINGBO</v>
          </cell>
          <cell r="I25" t="str">
            <v>ANDERSON AGENCIAMENTO
DE CARGAS LTDA
RUA JULIO DE CASTILHOS, 679
(SOBRELOJA 02)
CENTRO EXECUTIVO TORRE PRATA -
BAIRRO: CENTRO
CEP: 93510-130-**</v>
          </cell>
          <cell r="J25" t="str">
            <v>-</v>
          </cell>
          <cell r="K25" t="str">
            <v>FCL</v>
          </cell>
          <cell r="L25">
            <v>2</v>
          </cell>
          <cell r="M25">
            <v>100</v>
          </cell>
          <cell r="N25">
            <v>300</v>
          </cell>
          <cell r="O25">
            <v>5151</v>
          </cell>
          <cell r="P25">
            <v>600</v>
          </cell>
          <cell r="Q25">
            <v>370</v>
          </cell>
          <cell r="S25">
            <v>6521</v>
          </cell>
        </row>
        <row r="26">
          <cell r="F26" t="str">
            <v>CSC07850X09P00</v>
          </cell>
          <cell r="G26" t="str">
            <v>102505305386231 </v>
          </cell>
          <cell r="H26" t="str">
            <v>NANSHA</v>
          </cell>
          <cell r="I26" t="str">
            <v>BYD AUTO DO BRASIL LTDA
CNPJ (ID TAX) 50.351.104/0001-19
AV HENRY FORD, 2000, POLO INDUSTRIAL CAMAÇARI, 42.816-260, BAHIA
ATTN: MRS.MARINA QUADROS
EMAIL:IMPORT.KD@BYD.COM</v>
          </cell>
          <cell r="J26" t="str">
            <v>-</v>
          </cell>
          <cell r="K26" t="str">
            <v>FCL</v>
          </cell>
          <cell r="L26">
            <v>9</v>
          </cell>
          <cell r="M26">
            <v>450</v>
          </cell>
          <cell r="N26">
            <v>1350</v>
          </cell>
          <cell r="O26">
            <v>15453</v>
          </cell>
          <cell r="P26">
            <v>600</v>
          </cell>
          <cell r="Q26">
            <v>1665</v>
          </cell>
          <cell r="S26">
            <v>19518</v>
          </cell>
        </row>
        <row r="27">
          <cell r="F27" t="str">
            <v>CSC07850X09P01</v>
          </cell>
          <cell r="G27" t="str">
            <v>102505305386312 </v>
          </cell>
          <cell r="H27" t="str">
            <v>NANSHA</v>
          </cell>
          <cell r="I27" t="str">
            <v>BYD AUTO DO BRASIL LTDA
CNPJ (ID TAX) 50.351.104/0001-19
AV HENRY FORD, 2000, POLO INDUSTRIAL CAMAÇARI, 42.816-260, BAHIA
ATTN: MRS.MARINA QUADROS
EMAIL:IMPORT.KD@BYD.COM</v>
          </cell>
          <cell r="J27" t="str">
            <v>-</v>
          </cell>
          <cell r="K27" t="str">
            <v>FCL</v>
          </cell>
          <cell r="L27">
            <v>1.5</v>
          </cell>
          <cell r="M27">
            <v>75</v>
          </cell>
          <cell r="N27">
            <v>225</v>
          </cell>
          <cell r="O27">
            <v>2575.5</v>
          </cell>
          <cell r="P27">
            <v>600</v>
          </cell>
          <cell r="Q27">
            <v>277.5</v>
          </cell>
          <cell r="S27">
            <v>3753</v>
          </cell>
        </row>
        <row r="28">
          <cell r="F28" t="str">
            <v>CSC07850X09P02</v>
          </cell>
          <cell r="G28" t="str">
            <v>102505305386401 </v>
          </cell>
          <cell r="H28" t="str">
            <v>NANSHA</v>
          </cell>
          <cell r="I28" t="str">
            <v>BYD AUTO DO BRASIL LTDA
CNPJ (ID TAX) 50.351.104/0001-19
AV HENRY FORD, 2000, POLO INDUSTRIAL CAMAÇARI, 42.816-260, BAHIA
ATTN: MRS.MARINA QUADROS
EMAIL:IMPORT.KD@BYD.COM</v>
          </cell>
          <cell r="J28" t="str">
            <v>-</v>
          </cell>
          <cell r="K28" t="str">
            <v>FCL</v>
          </cell>
          <cell r="L28">
            <v>1.5</v>
          </cell>
          <cell r="M28">
            <v>75</v>
          </cell>
          <cell r="N28">
            <v>225</v>
          </cell>
          <cell r="O28">
            <v>2575.5</v>
          </cell>
          <cell r="P28">
            <v>600</v>
          </cell>
          <cell r="Q28">
            <v>277.5</v>
          </cell>
          <cell r="S28">
            <v>3753</v>
          </cell>
        </row>
        <row r="29">
          <cell r="F29" t="str">
            <v>CSC07850X09Q00</v>
          </cell>
          <cell r="G29" t="str">
            <v>102505305002867 </v>
          </cell>
          <cell r="H29" t="str">
            <v>NINGBO</v>
          </cell>
          <cell r="I29" t="str">
            <v>IM CARGO TRANSPORTES INTERNACIONAIS LTDA
CNPJ: 52.194.574/0001-41
ENDEREO:RUA HENRIQUE ITIBERE DA CUNHA,
780 BOM RETIRO
CURITIBA - PARANA CEP 80520-120
E-MAIL:THALITA.MONTEIRO@IMCARGO.COM.BR</v>
          </cell>
          <cell r="J29" t="str">
            <v>-</v>
          </cell>
          <cell r="K29" t="str">
            <v>FCL</v>
          </cell>
          <cell r="L29">
            <v>1</v>
          </cell>
          <cell r="M29">
            <v>50</v>
          </cell>
          <cell r="N29">
            <v>150</v>
          </cell>
          <cell r="O29">
            <v>1717</v>
          </cell>
          <cell r="P29">
            <v>600</v>
          </cell>
          <cell r="Q29">
            <v>185</v>
          </cell>
          <cell r="S29">
            <v>2702</v>
          </cell>
        </row>
        <row r="30">
          <cell r="F30" t="str">
            <v>CSC07850X09V00</v>
          </cell>
          <cell r="G30" t="str">
            <v>102505305386584 </v>
          </cell>
          <cell r="H30" t="str">
            <v>NANSHA</v>
          </cell>
          <cell r="I30" t="str">
            <v>EASY SOLUTION LOGISTICA LTDA
CNPJ: 04.236.718/0001-32
RUA ANTONIO MANOEL MOREIRA, 70, FAZENDA
ITAJAI, SANTA CATARINA, BRAZIL, CEP: 88301-640
E-MAIL:IMPSEA@ESLOGISTICS.COM.BR
TEL: + 55 47 3045-4800</v>
          </cell>
          <cell r="J30" t="str">
            <v>-</v>
          </cell>
          <cell r="K30" t="str">
            <v>FCL</v>
          </cell>
          <cell r="L30">
            <v>2</v>
          </cell>
          <cell r="M30">
            <v>100</v>
          </cell>
          <cell r="N30">
            <v>300</v>
          </cell>
          <cell r="O30">
            <v>3434</v>
          </cell>
          <cell r="P30">
            <v>600</v>
          </cell>
          <cell r="Q30">
            <v>370</v>
          </cell>
          <cell r="S30">
            <v>4804</v>
          </cell>
        </row>
        <row r="31">
          <cell r="F31" t="str">
            <v>CSC07850X0A000</v>
          </cell>
          <cell r="G31" t="str">
            <v>102505305001704 </v>
          </cell>
          <cell r="H31" t="str">
            <v>NINGBO</v>
          </cell>
          <cell r="I31" t="str">
            <v>SCAN GLOBAL LOGISTICS DO BRASIL LTDA
AV DAS NACOES UNIDAS, 14401, CONJ 23 E 24 TORRE B1
VILA GERTRUDES - SAO PAULO - SP - CEP: 04.794-000
CNPJ: 18.829.864/0001-86
DOCUMENTATION.BR@SCANGL.COM</v>
          </cell>
          <cell r="J31" t="str">
            <v>-</v>
          </cell>
          <cell r="K31" t="str">
            <v>FCL</v>
          </cell>
          <cell r="L31">
            <v>2</v>
          </cell>
          <cell r="M31">
            <v>100</v>
          </cell>
          <cell r="N31">
            <v>300</v>
          </cell>
          <cell r="O31">
            <v>3434</v>
          </cell>
          <cell r="P31">
            <v>600</v>
          </cell>
          <cell r="Q31">
            <v>370</v>
          </cell>
          <cell r="S31">
            <v>4804</v>
          </cell>
        </row>
        <row r="32">
          <cell r="F32" t="str">
            <v>CSC07850X0A200</v>
          </cell>
          <cell r="G32" t="str">
            <v>102505305001895 </v>
          </cell>
          <cell r="H32" t="str">
            <v>NINGBO</v>
          </cell>
          <cell r="I32" t="str">
            <v>ONIX INDUSTRIA E COMERCIO DE ELETRO ELETRONICA LTDA.
CNPJ:17.916.243/0001-77
RUA MARTA AGUIAR DA SILVA, 859 VIDA NOVA LAURO DE FREITAS
CEP 42711-760 SALVADOR   ESTADO DE BAHIA BRAZIL
TEL:55-71-3379 5610
EMAIL:TONY.ONIXBR@GMAIL.COM</v>
          </cell>
          <cell r="J32" t="str">
            <v>-</v>
          </cell>
          <cell r="K32" t="str">
            <v>FCL</v>
          </cell>
          <cell r="L32">
            <v>1</v>
          </cell>
          <cell r="M32">
            <v>50</v>
          </cell>
          <cell r="N32">
            <v>150</v>
          </cell>
          <cell r="O32">
            <v>1717</v>
          </cell>
          <cell r="P32">
            <v>600</v>
          </cell>
          <cell r="Q32">
            <v>185</v>
          </cell>
          <cell r="S32">
            <v>2702</v>
          </cell>
        </row>
        <row r="33">
          <cell r="F33" t="str">
            <v>CSC07850X0A600</v>
          </cell>
          <cell r="G33" t="str">
            <v>102505305385502 </v>
          </cell>
          <cell r="H33" t="str">
            <v>NANSHA</v>
          </cell>
          <cell r="I33" t="str">
            <v>SCAN GLOBAL LOGISTICS DO BRASIL LTDA
AV DAS NACOES UNIDAS, 14401, CONJ 23 
E 24 TORRE B1 VILA GERTRUDES - SAO 
PAULO - SP - CEP: 04.794-000
CNPJ: 18.829.864/0001-86
DOCUMENTATION.BR@SCANGL.COM</v>
          </cell>
          <cell r="J33" t="str">
            <v>-</v>
          </cell>
          <cell r="K33" t="str">
            <v>FCL</v>
          </cell>
          <cell r="L33">
            <v>1</v>
          </cell>
          <cell r="M33">
            <v>50</v>
          </cell>
          <cell r="N33">
            <v>150</v>
          </cell>
          <cell r="O33">
            <v>1717</v>
          </cell>
          <cell r="P33">
            <v>600</v>
          </cell>
          <cell r="Q33">
            <v>185</v>
          </cell>
          <cell r="S33">
            <v>2702</v>
          </cell>
        </row>
        <row r="34">
          <cell r="F34" t="str">
            <v>CSC07850X0A700</v>
          </cell>
          <cell r="G34" t="str">
            <v>102505305386746 </v>
          </cell>
          <cell r="H34" t="str">
            <v>TAICANG</v>
          </cell>
          <cell r="I34" t="str">
            <v>SUNTRANS LOGISTICA BRASIL LTDA.
CNPJ 08.017.952/0001-20
RUA ALAMEDA SANTOS, N 415 - 10 ANDAR, SALA 11
BAIRRO: CERQUEIRA CESAR.CEP: 01418-100. 
SAO PAULO - BRAZIL.TEL: 55 11 3050 - 0210
OVERSEAS01@SUNTRANS.COM.BR</v>
          </cell>
          <cell r="J34" t="str">
            <v>-</v>
          </cell>
          <cell r="K34" t="str">
            <v>FCL</v>
          </cell>
          <cell r="L34">
            <v>8</v>
          </cell>
          <cell r="M34">
            <v>400</v>
          </cell>
          <cell r="N34">
            <v>1200</v>
          </cell>
          <cell r="O34">
            <v>13736</v>
          </cell>
          <cell r="P34">
            <v>600</v>
          </cell>
          <cell r="Q34">
            <v>1480</v>
          </cell>
          <cell r="S34">
            <v>17416</v>
          </cell>
        </row>
        <row r="35">
          <cell r="F35" t="str">
            <v>CSC07850X0AG00</v>
          </cell>
          <cell r="G35" t="str">
            <v>102505305385693 </v>
          </cell>
          <cell r="H35" t="str">
            <v>NANSHA</v>
          </cell>
          <cell r="I35" t="str">
            <v>SCAN GLOBAL LOGISTICS DO BRASIL LTDA 
AV DAS NACOES UNIDAS, 14401, CONJ 
23 E 24 TORRE B1 VILA GERTRUDES?SAO PAULO-SP-CEP: 04.794-000 
CNPJ:18.829.864/0001-86 
DOCUMENTATION.BR@SCANGL.COM</v>
          </cell>
          <cell r="J35" t="str">
            <v>-</v>
          </cell>
          <cell r="K35" t="str">
            <v>FCL</v>
          </cell>
          <cell r="L35">
            <v>8</v>
          </cell>
          <cell r="M35">
            <v>400</v>
          </cell>
          <cell r="N35">
            <v>1200</v>
          </cell>
          <cell r="O35">
            <v>13736</v>
          </cell>
          <cell r="P35">
            <v>600</v>
          </cell>
          <cell r="Q35">
            <v>1480</v>
          </cell>
          <cell r="S35">
            <v>17416</v>
          </cell>
        </row>
        <row r="36">
          <cell r="F36" t="str">
            <v>CSC07850X0AJ00</v>
          </cell>
          <cell r="G36" t="str">
            <v>102505305385774 </v>
          </cell>
          <cell r="H36" t="str">
            <v>NANSHA</v>
          </cell>
          <cell r="I36" t="str">
            <v>EASY SOLUTION LOGISTICA LTDA
CNPJ: 04.236.718/0001-32
RUA ANTONIO MANOEL MOREIRA, 70, FAZENDA
ITAJAI, SANTA CATARINA, BRAZIL, CEP: 88301-640
E-MAIL:IMPSEA@ESLOGISTICS.COM.BR
TEL: + 55 47 3045-4800</v>
          </cell>
          <cell r="J36" t="str">
            <v>-</v>
          </cell>
          <cell r="K36" t="str">
            <v>FCL</v>
          </cell>
          <cell r="L36">
            <v>1</v>
          </cell>
          <cell r="M36">
            <v>50</v>
          </cell>
          <cell r="N36">
            <v>150</v>
          </cell>
          <cell r="O36">
            <v>1717</v>
          </cell>
          <cell r="P36">
            <v>600</v>
          </cell>
          <cell r="Q36">
            <v>185</v>
          </cell>
          <cell r="S36">
            <v>2702</v>
          </cell>
        </row>
        <row r="37">
          <cell r="F37" t="str">
            <v>CSC07850X0AL00</v>
          </cell>
          <cell r="G37" t="str">
            <v>102505305001976 </v>
          </cell>
          <cell r="H37" t="str">
            <v>NINGBO</v>
          </cell>
          <cell r="I37" t="str">
            <v>SAVILOG SERVICOS DE COMERCIO EXTERIOR LTDA 
CNPJ: 30.928.072/0001-64 
AV. TANCREDO NEVES, 1283. SALA 904, EDF. OMEGA EMPRESARIAL SALVADOR/BRAZIL. CEP 41.820-021 
OPS@SAVILOG.COM</v>
          </cell>
          <cell r="J37" t="str">
            <v>-</v>
          </cell>
          <cell r="K37" t="str">
            <v>FCL</v>
          </cell>
          <cell r="L37">
            <v>2</v>
          </cell>
          <cell r="M37">
            <v>100</v>
          </cell>
          <cell r="N37">
            <v>300</v>
          </cell>
          <cell r="O37">
            <v>3434</v>
          </cell>
          <cell r="P37">
            <v>600</v>
          </cell>
          <cell r="Q37">
            <v>370</v>
          </cell>
          <cell r="S37">
            <v>4804</v>
          </cell>
        </row>
        <row r="38">
          <cell r="F38" t="str">
            <v>CSC07850X0AM00</v>
          </cell>
          <cell r="G38" t="str">
            <v>102505305385855 </v>
          </cell>
          <cell r="H38" t="str">
            <v>NANSHA</v>
          </cell>
          <cell r="I38" t="str">
            <v>SKYMARINE LOGISTICA LTDA 
CNPJ: 31.346.647/0001-01 
ALAMEDA DR. CARLOS DE CARVALHO, 
431,12 ANDAR-CENTRO,CURITIBA-PR 
CEP 80410-180 PHONE:+55 413086-5616
EMAIL:KAROLINA.STOCCO@SKYMARINE.COM.BR</v>
          </cell>
          <cell r="J38" t="str">
            <v>-</v>
          </cell>
          <cell r="K38" t="str">
            <v>FCL</v>
          </cell>
          <cell r="L38">
            <v>4</v>
          </cell>
          <cell r="M38">
            <v>200</v>
          </cell>
          <cell r="N38">
            <v>600</v>
          </cell>
          <cell r="O38">
            <v>6868</v>
          </cell>
          <cell r="P38">
            <v>600</v>
          </cell>
          <cell r="Q38">
            <v>740</v>
          </cell>
          <cell r="S38">
            <v>9008</v>
          </cell>
        </row>
        <row r="39">
          <cell r="F39" t="str">
            <v>CSC07850X0B300</v>
          </cell>
          <cell r="G39" t="str">
            <v>102505305002000 </v>
          </cell>
          <cell r="H39" t="str">
            <v>NINGBO</v>
          </cell>
          <cell r="I39" t="str">
            <v>SINCERELY LOGISTIC LTDA 
CNPJ:60114713000108
AV BRIG LUIS ANTONIO, 2504, CONJ 52
CEP 01.402-000
JARDIM PAULISTA
SAO PAULO
PHONE:+55(11) 3288-397**</v>
          </cell>
          <cell r="J39" t="str">
            <v>-</v>
          </cell>
          <cell r="K39" t="str">
            <v>FCL</v>
          </cell>
          <cell r="L39">
            <v>1</v>
          </cell>
          <cell r="M39">
            <v>50</v>
          </cell>
          <cell r="N39">
            <v>150</v>
          </cell>
          <cell r="O39">
            <v>1717</v>
          </cell>
          <cell r="P39">
            <v>600</v>
          </cell>
          <cell r="Q39">
            <v>185</v>
          </cell>
          <cell r="S39">
            <v>2702</v>
          </cell>
        </row>
        <row r="40">
          <cell r="F40" t="str">
            <v>CSC07850X0B600</v>
          </cell>
          <cell r="G40" t="str">
            <v>102505305385936 </v>
          </cell>
          <cell r="H40" t="str">
            <v>NANSHA</v>
          </cell>
          <cell r="I40" t="str">
            <v>MOND SHIPPING LTDA
CNPJ: 49.090.581/0001-99
ADDRESS: RUA JORGE TZACHEL, FAZENDA, ITAJAI, SANTA CATARINA, 88301600, BRASIL,
TEL:+55 47 3508 1203
ENZO.VEIGA@MONDSHIPPING.COM.BR</v>
          </cell>
          <cell r="J40" t="str">
            <v>-</v>
          </cell>
          <cell r="K40" t="str">
            <v>FCL</v>
          </cell>
          <cell r="L40">
            <v>4</v>
          </cell>
          <cell r="M40">
            <v>200</v>
          </cell>
          <cell r="N40">
            <v>600</v>
          </cell>
          <cell r="O40">
            <v>6868</v>
          </cell>
          <cell r="P40">
            <v>600</v>
          </cell>
          <cell r="Q40">
            <v>740</v>
          </cell>
          <cell r="S40">
            <v>9008</v>
          </cell>
        </row>
        <row r="41">
          <cell r="F41" t="str">
            <v>CSC07850X0BB00</v>
          </cell>
          <cell r="G41" t="str">
            <v>102505305002190 </v>
          </cell>
          <cell r="H41" t="str">
            <v>NINGBO</v>
          </cell>
          <cell r="I41" t="str">
            <v>BRASTRAK INDUSTRIA COMERCIO IMPORTACAO E EXPORTACAO LTDA 
VIA PERIFERICA II, 882 CIA SUL 43700-000 SIMOES FILHO BAHIA BRAZIL 
CNPJ 10793521000105 
TEL +55-71-32155900, 33918288, 981948923 
EMAIL BRASTRAK@BRASTRAK.COM.BR</v>
          </cell>
          <cell r="J41" t="str">
            <v>-</v>
          </cell>
          <cell r="K41" t="str">
            <v>FCL</v>
          </cell>
          <cell r="L41">
            <v>1</v>
          </cell>
          <cell r="M41">
            <v>50</v>
          </cell>
          <cell r="N41">
            <v>150</v>
          </cell>
          <cell r="O41">
            <v>1717</v>
          </cell>
          <cell r="P41">
            <v>600</v>
          </cell>
          <cell r="Q41">
            <v>185</v>
          </cell>
          <cell r="S41">
            <v>2702</v>
          </cell>
        </row>
        <row r="42">
          <cell r="F42" t="str">
            <v>CSC07850X0BC00</v>
          </cell>
          <cell r="G42" t="str">
            <v>102505305002271 </v>
          </cell>
          <cell r="H42" t="str">
            <v>NINGBO</v>
          </cell>
          <cell r="I42" t="str">
            <v>SCAN GLOBAL LOGISTICS DO BRASIL LTDA
AV DAS NACOES UNIDAS, 14401, CONJ 23 E 24 TORRE B1
VILA GERTRUDES - SAO PAULO - SP - CEP: 04.794-000
CNPJ: 18.829.864/0001-86
DOCUMENTATION.BR@SCANGL.COM</v>
          </cell>
          <cell r="J42" t="str">
            <v>-</v>
          </cell>
          <cell r="K42" t="str">
            <v>FCL</v>
          </cell>
          <cell r="L42">
            <v>2</v>
          </cell>
          <cell r="M42">
            <v>100</v>
          </cell>
          <cell r="N42">
            <v>300</v>
          </cell>
          <cell r="O42">
            <v>3434</v>
          </cell>
          <cell r="P42">
            <v>600</v>
          </cell>
          <cell r="Q42">
            <v>370</v>
          </cell>
          <cell r="S42">
            <v>4804</v>
          </cell>
        </row>
        <row r="43">
          <cell r="F43" t="str">
            <v>CSC07850X0BD00</v>
          </cell>
          <cell r="G43" t="str">
            <v>102505305002352 </v>
          </cell>
          <cell r="H43" t="str">
            <v>NINGBO</v>
          </cell>
          <cell r="I43" t="str">
            <v>SCAN GLOBAL LOGISTICS DO BRASIL LTDA
AV DAS NACOES UNIDAS, 14401, CONJ 23 E 24 TORRE B1
VILA GERTRUDES - SAO PAULO - SP - CEP: 04.794-000
CNPJ: 18.829.864/0001-86
DOCUMENTATION.BR@SCANGL.COM</v>
          </cell>
          <cell r="J43" t="str">
            <v>-</v>
          </cell>
          <cell r="K43" t="str">
            <v>FCL</v>
          </cell>
          <cell r="L43">
            <v>3</v>
          </cell>
          <cell r="M43">
            <v>150</v>
          </cell>
          <cell r="N43">
            <v>450</v>
          </cell>
          <cell r="O43">
            <v>5151</v>
          </cell>
          <cell r="P43">
            <v>600</v>
          </cell>
          <cell r="Q43">
            <v>555</v>
          </cell>
          <cell r="S43">
            <v>6906</v>
          </cell>
        </row>
        <row r="44">
          <cell r="F44" t="str">
            <v>CSC45270908000</v>
          </cell>
          <cell r="G44" t="str">
            <v>102505305387122 </v>
          </cell>
          <cell r="H44" t="str">
            <v>TAICANG</v>
          </cell>
          <cell r="I44" t="str">
            <v>FLOPAM DO BRASIL INDUSTRIA QUIMICA LTDA
CNPJ:13.661.609/0001-53
VIA DO MAR S/N - BA 530
POLO PETROQUIMICO
CEP 42.816-280 - CAMACARI - BAHIA - BRASIL
JULIAN 
JMALULI@SNFBRASIL.COM**</v>
          </cell>
          <cell r="J44" t="str">
            <v>-</v>
          </cell>
          <cell r="K44" t="str">
            <v>FCL</v>
          </cell>
          <cell r="L44">
            <v>2</v>
          </cell>
          <cell r="M44">
            <v>100</v>
          </cell>
          <cell r="N44">
            <v>300</v>
          </cell>
          <cell r="O44">
            <v>3434</v>
          </cell>
          <cell r="P44">
            <v>600</v>
          </cell>
          <cell r="Q44">
            <v>370</v>
          </cell>
          <cell r="S44">
            <v>4804</v>
          </cell>
        </row>
        <row r="45">
          <cell r="F45" t="str">
            <v>CSC45270909D00</v>
          </cell>
          <cell r="G45" t="str">
            <v>102505305383216 </v>
          </cell>
          <cell r="H45" t="str">
            <v>QINGDAO</v>
          </cell>
          <cell r="I45" t="str">
            <v>GLOBEX LOGISTICS LTDA.
CNPJ: 02.907.395/0001-36
RUA BERNARDO FIGUEIREDO, 33, ANDAR 10, SERRA
BELO HORIZONTE - MG - BRASIL - CEP 30220-140
TEL:55-31-37867606
EMAIL:ADONIS@GLOBEXLOGISTICS.COM</v>
          </cell>
          <cell r="J45" t="str">
            <v>-</v>
          </cell>
          <cell r="K45" t="str">
            <v>FCL</v>
          </cell>
          <cell r="L45">
            <v>4</v>
          </cell>
          <cell r="M45">
            <v>200</v>
          </cell>
          <cell r="N45">
            <v>600</v>
          </cell>
          <cell r="O45">
            <v>6868</v>
          </cell>
          <cell r="P45">
            <v>600</v>
          </cell>
          <cell r="Q45">
            <v>740</v>
          </cell>
          <cell r="S45">
            <v>9008</v>
          </cell>
        </row>
        <row r="46">
          <cell r="F46" t="str">
            <v>CSC4531060R200</v>
          </cell>
          <cell r="G46" t="str">
            <v>102505305386665 </v>
          </cell>
          <cell r="H46" t="str">
            <v>NANSHA</v>
          </cell>
          <cell r="I46" t="str">
            <v>CRONOS LOGISTICA LTDA
CNPJ: 30.080.685/0001-94
RUA MANOEL VIEIRA GARCAO - 120,
SALA 2101 ZEN TOWER, 88301425,
ITAJAI, SANTA CATARINA, BRASIL
PH:55 47 3514-9924
FELIPE.VALADARES@CRONOSLOGISTICS.COM.BR</v>
          </cell>
          <cell r="J46" t="str">
            <v>-</v>
          </cell>
          <cell r="K46" t="str">
            <v>FCL</v>
          </cell>
          <cell r="L46">
            <v>3</v>
          </cell>
          <cell r="M46">
            <v>150</v>
          </cell>
          <cell r="N46">
            <v>450</v>
          </cell>
          <cell r="O46">
            <v>5151</v>
          </cell>
          <cell r="P46">
            <v>600</v>
          </cell>
          <cell r="Q46">
            <v>555</v>
          </cell>
          <cell r="S46">
            <v>6906</v>
          </cell>
        </row>
        <row r="47">
          <cell r="F47" t="str">
            <v>Taxas Locais</v>
          </cell>
          <cell r="L47">
            <v>112</v>
          </cell>
          <cell r="M47">
            <v>5600</v>
          </cell>
          <cell r="N47">
            <v>16800</v>
          </cell>
          <cell r="O47">
            <v>194879.5</v>
          </cell>
          <cell r="P47">
            <v>24600</v>
          </cell>
          <cell r="Q47">
            <v>20720</v>
          </cell>
          <cell r="S47">
            <v>262599.5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44"/>
  <sheetViews>
    <sheetView showGridLines="0" tabSelected="1" zoomScaleNormal="100" workbookViewId="0">
      <selection activeCell="B13" sqref="B1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122</v>
      </c>
      <c r="D9" s="12"/>
      <c r="E9" s="12"/>
      <c r="F9" s="12"/>
      <c r="G9" s="12"/>
      <c r="H9" s="12"/>
    </row>
    <row r="10" spans="2:36" x14ac:dyDescent="0.25">
      <c r="B10" s="17" t="s">
        <v>31</v>
      </c>
      <c r="C10" s="3">
        <v>45946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8" t="s">
        <v>3</v>
      </c>
      <c r="M12" s="39"/>
      <c r="N12" s="40"/>
    </row>
    <row r="13" spans="2:36" ht="15.75" customHeight="1" x14ac:dyDescent="0.25">
      <c r="B13" s="25"/>
      <c r="C13" s="10" t="str">
        <f>IFERROR(VLOOKUP(B13,Planilha4!$A$200:$I$307,2,0)," ")</f>
        <v xml:space="preserve"> </v>
      </c>
      <c r="D13" s="10" t="str">
        <f>IFERROR(VLOOKUP(B13,Planilha4!$A$200:$I$307,3,0)," ")</f>
        <v xml:space="preserve"> </v>
      </c>
      <c r="E13" s="11" t="str">
        <f>IFERROR(VLOOKUP(B13,Planilha4!$A$200:$I$307,4,0)," ")</f>
        <v xml:space="preserve"> </v>
      </c>
      <c r="F13" s="11" t="str">
        <f>IFERROR(VLOOKUP(B13,Planilha4!$A$200:$I$307,5,0)," ")</f>
        <v xml:space="preserve"> </v>
      </c>
      <c r="G13" s="11" t="str">
        <f>IFERROR(VLOOKUP(B13,Planilha4!$A$200:$I$307,6,0)," ")</f>
        <v xml:space="preserve"> </v>
      </c>
      <c r="H13" s="11" t="str">
        <f>IFERROR(VLOOKUP(B13,Planilha4!$A$200:$I$307,7,0)," ")</f>
        <v xml:space="preserve"> </v>
      </c>
      <c r="I13" s="11" t="str">
        <f>IFERROR(VLOOKUP(B13,Planilha4!$A$200:$I$307,8,0)," ")</f>
        <v xml:space="preserve"> </v>
      </c>
      <c r="J13" s="11" t="str">
        <f>IFERROR(VLOOKUP(B13,Planilha4!$A$200:$I$307,9,0),"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IFERROR(VLOOKUP(B14,Planilha4!$A$200:$I$307,2,0)," ")</f>
        <v xml:space="preserve"> </v>
      </c>
      <c r="D14" s="10" t="str">
        <f>IFERROR(VLOOKUP(B14,Planilha4!$A$200:$I$307,3,0)," ")</f>
        <v xml:space="preserve"> </v>
      </c>
      <c r="E14" s="11" t="str">
        <f>IFERROR(VLOOKUP(B14,Planilha4!$A$200:$I$307,4,0)," ")</f>
        <v xml:space="preserve"> </v>
      </c>
      <c r="F14" s="11" t="str">
        <f>IFERROR(VLOOKUP(B14,Planilha4!$A$200:$I$307,5,0)," ")</f>
        <v xml:space="preserve"> </v>
      </c>
      <c r="G14" s="11" t="str">
        <f>IFERROR(VLOOKUP(B14,Planilha4!$A$200:$I$307,6,0)," ")</f>
        <v xml:space="preserve"> </v>
      </c>
      <c r="H14" s="11" t="str">
        <f>IFERROR(VLOOKUP(B14,Planilha4!$A$200:$I$307,7,0)," ")</f>
        <v xml:space="preserve"> </v>
      </c>
      <c r="I14" s="11" t="str">
        <f>IFERROR(VLOOKUP(B14,Planilha4!$A$200:$I$307,8,0)," ")</f>
        <v xml:space="preserve"> </v>
      </c>
      <c r="J14" s="11" t="str">
        <f>IFERROR(VLOOKUP(B14,Planilha4!$A$200:$I$307,9,0),"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IFERROR(VLOOKUP(B15,Planilha4!$A$200:$I$307,2,0)," ")</f>
        <v xml:space="preserve"> </v>
      </c>
      <c r="D15" s="10" t="str">
        <f>IFERROR(VLOOKUP(B15,Planilha4!$A$200:$I$307,3,0)," ")</f>
        <v xml:space="preserve"> </v>
      </c>
      <c r="E15" s="11" t="str">
        <f>IFERROR(VLOOKUP(B15,Planilha4!$A$200:$I$307,4,0)," ")</f>
        <v xml:space="preserve"> </v>
      </c>
      <c r="F15" s="11" t="str">
        <f>IFERROR(VLOOKUP(B15,Planilha4!$A$200:$I$307,5,0)," ")</f>
        <v xml:space="preserve"> </v>
      </c>
      <c r="G15" s="11" t="str">
        <f>IFERROR(VLOOKUP(B15,Planilha4!$A$200:$I$307,6,0)," ")</f>
        <v xml:space="preserve"> </v>
      </c>
      <c r="H15" s="11" t="str">
        <f>IFERROR(VLOOKUP(B15,Planilha4!$A$200:$I$307,7,0)," ")</f>
        <v xml:space="preserve"> </v>
      </c>
      <c r="I15" s="11" t="str">
        <f>IFERROR(VLOOKUP(B15,Planilha4!$A$200:$I$307,8,0)," ")</f>
        <v xml:space="preserve"> </v>
      </c>
      <c r="J15" s="11" t="str">
        <f>IFERROR(VLOOKUP(B15,Planilha4!$A$200:$I$307,9,0),"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IFERROR(VLOOKUP(B16,Planilha4!$A$200:$I$307,2,0)," ")</f>
        <v xml:space="preserve"> </v>
      </c>
      <c r="D16" s="10" t="str">
        <f>IFERROR(VLOOKUP(B16,Planilha4!$A$200:$I$307,3,0)," ")</f>
        <v xml:space="preserve"> </v>
      </c>
      <c r="E16" s="11" t="str">
        <f>IFERROR(VLOOKUP(B16,Planilha4!$A$200:$I$307,4,0)," ")</f>
        <v xml:space="preserve"> </v>
      </c>
      <c r="F16" s="11" t="str">
        <f>IFERROR(VLOOKUP(B16,Planilha4!$A$200:$I$307,5,0)," ")</f>
        <v xml:space="preserve"> </v>
      </c>
      <c r="G16" s="11" t="str">
        <f>IFERROR(VLOOKUP(B16,Planilha4!$A$200:$I$307,6,0)," ")</f>
        <v xml:space="preserve"> </v>
      </c>
      <c r="H16" s="11" t="str">
        <f>IFERROR(VLOOKUP(B16,Planilha4!$A$200:$I$307,7,0)," ")</f>
        <v xml:space="preserve"> </v>
      </c>
      <c r="I16" s="11" t="str">
        <f>IFERROR(VLOOKUP(B16,Planilha4!$A$200:$I$307,8,0)," ")</f>
        <v xml:space="preserve"> </v>
      </c>
      <c r="J16" s="11" t="str">
        <f>IFERROR(VLOOKUP(B16,Planilha4!$A$200:$I$307,9,0),"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IFERROR(VLOOKUP(B17,Planilha4!$A$200:$I$307,2,0)," ")</f>
        <v xml:space="preserve"> </v>
      </c>
      <c r="D17" s="10" t="str">
        <f>IFERROR(VLOOKUP(B17,Planilha4!$A$200:$I$307,3,0)," ")</f>
        <v xml:space="preserve"> </v>
      </c>
      <c r="E17" s="11" t="str">
        <f>IFERROR(VLOOKUP(B17,Planilha4!$A$200:$I$307,4,0)," ")</f>
        <v xml:space="preserve"> </v>
      </c>
      <c r="F17" s="11" t="str">
        <f>IFERROR(VLOOKUP(B17,Planilha4!$A$200:$I$307,5,0)," ")</f>
        <v xml:space="preserve"> </v>
      </c>
      <c r="G17" s="11" t="str">
        <f>IFERROR(VLOOKUP(B17,Planilha4!$A$200:$I$307,6,0)," ")</f>
        <v xml:space="preserve"> </v>
      </c>
      <c r="H17" s="11" t="str">
        <f>IFERROR(VLOOKUP(B17,Planilha4!$A$200:$I$307,7,0)," ")</f>
        <v xml:space="preserve"> </v>
      </c>
      <c r="I17" s="11" t="str">
        <f>IFERROR(VLOOKUP(B17,Planilha4!$A$200:$I$307,8,0)," ")</f>
        <v xml:space="preserve"> </v>
      </c>
      <c r="J17" s="11" t="str">
        <f>IFERROR(VLOOKUP(B17,Planilha4!$A$200:$I$307,9,0),"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IFERROR(VLOOKUP(B18,Planilha4!$A$200:$I$307,2,0)," ")</f>
        <v xml:space="preserve"> </v>
      </c>
      <c r="D18" s="10" t="str">
        <f>IFERROR(VLOOKUP(B18,Planilha4!$A$200:$I$307,3,0)," ")</f>
        <v xml:space="preserve"> </v>
      </c>
      <c r="E18" s="11" t="str">
        <f>IFERROR(VLOOKUP(B18,Planilha4!$A$200:$I$307,4,0)," ")</f>
        <v xml:space="preserve"> </v>
      </c>
      <c r="F18" s="11" t="str">
        <f>IFERROR(VLOOKUP(B18,Planilha4!$A$200:$I$307,5,0)," ")</f>
        <v xml:space="preserve"> </v>
      </c>
      <c r="G18" s="11" t="str">
        <f>IFERROR(VLOOKUP(B18,Planilha4!$A$200:$I$307,6,0)," ")</f>
        <v xml:space="preserve"> </v>
      </c>
      <c r="H18" s="11" t="str">
        <f>IFERROR(VLOOKUP(B18,Planilha4!$A$200:$I$307,7,0)," ")</f>
        <v xml:space="preserve"> </v>
      </c>
      <c r="I18" s="11" t="str">
        <f>IFERROR(VLOOKUP(B18,Planilha4!$A$200:$I$307,8,0)," ")</f>
        <v xml:space="preserve"> </v>
      </c>
      <c r="J18" s="11" t="str">
        <f>IFERROR(VLOOKUP(B18,Planilha4!$A$200:$I$307,9,0),"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IFERROR(VLOOKUP(B19,Planilha4!$A$200:$I$307,2,0)," ")</f>
        <v xml:space="preserve"> </v>
      </c>
      <c r="D19" s="10" t="str">
        <f>IFERROR(VLOOKUP(B19,Planilha4!$A$200:$I$307,3,0)," ")</f>
        <v xml:space="preserve"> </v>
      </c>
      <c r="E19" s="11" t="str">
        <f>IFERROR(VLOOKUP(B19,Planilha4!$A$200:$I$307,4,0)," ")</f>
        <v xml:space="preserve"> </v>
      </c>
      <c r="F19" s="11" t="str">
        <f>IFERROR(VLOOKUP(B19,Planilha4!$A$200:$I$307,5,0)," ")</f>
        <v xml:space="preserve"> </v>
      </c>
      <c r="G19" s="11" t="str">
        <f>IFERROR(VLOOKUP(B19,Planilha4!$A$200:$I$307,6,0)," ")</f>
        <v xml:space="preserve"> </v>
      </c>
      <c r="H19" s="11" t="str">
        <f>IFERROR(VLOOKUP(B19,Planilha4!$A$200:$I$307,7,0)," ")</f>
        <v xml:space="preserve"> </v>
      </c>
      <c r="I19" s="11" t="str">
        <f>IFERROR(VLOOKUP(B19,Planilha4!$A$200:$I$307,8,0)," ")</f>
        <v xml:space="preserve"> </v>
      </c>
      <c r="J19" s="11" t="str">
        <f>IFERROR(VLOOKUP(B19,Planilha4!$A$200:$I$307,9,0)," ")</f>
        <v xml:space="preserve"> </v>
      </c>
      <c r="L19" s="18"/>
      <c r="M19" s="24" t="s">
        <v>10</v>
      </c>
      <c r="N19" s="23">
        <f>SUM(J13:J42)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IFERROR(VLOOKUP(B20,Planilha4!$A$200:$I$307,2,0)," ")</f>
        <v xml:space="preserve"> </v>
      </c>
      <c r="D20" s="10" t="str">
        <f>IFERROR(VLOOKUP(B20,Planilha4!$A$200:$I$307,3,0)," ")</f>
        <v xml:space="preserve"> </v>
      </c>
      <c r="E20" s="11" t="str">
        <f>IFERROR(VLOOKUP(B20,Planilha4!$A$200:$I$307,4,0)," ")</f>
        <v xml:space="preserve"> </v>
      </c>
      <c r="F20" s="11" t="str">
        <f>IFERROR(VLOOKUP(B20,Planilha4!$A$200:$I$307,5,0)," ")</f>
        <v xml:space="preserve"> </v>
      </c>
      <c r="G20" s="11" t="str">
        <f>IFERROR(VLOOKUP(B20,Planilha4!$A$200:$I$307,6,0)," ")</f>
        <v xml:space="preserve"> </v>
      </c>
      <c r="H20" s="11" t="str">
        <f>IFERROR(VLOOKUP(B20,Planilha4!$A$200:$I$307,7,0)," ")</f>
        <v xml:space="preserve"> </v>
      </c>
      <c r="I20" s="11" t="str">
        <f>IFERROR(VLOOKUP(B20,Planilha4!$A$200:$I$307,8,0)," ")</f>
        <v xml:space="preserve"> </v>
      </c>
      <c r="J20" s="11" t="str">
        <f>IFERROR(VLOOKUP(B20,Planilha4!$A$200:$I$307,9,0),"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IFERROR(VLOOKUP(B21,Planilha4!$A$200:$I$307,2,0)," ")</f>
        <v xml:space="preserve"> </v>
      </c>
      <c r="D21" s="10" t="str">
        <f>IFERROR(VLOOKUP(B21,Planilha4!$A$200:$I$307,3,0)," ")</f>
        <v xml:space="preserve"> </v>
      </c>
      <c r="E21" s="11" t="str">
        <f>IFERROR(VLOOKUP(B21,Planilha4!$A$200:$I$307,4,0)," ")</f>
        <v xml:space="preserve"> </v>
      </c>
      <c r="F21" s="11" t="str">
        <f>IFERROR(VLOOKUP(B21,Planilha4!$A$200:$I$307,5,0)," ")</f>
        <v xml:space="preserve"> </v>
      </c>
      <c r="G21" s="11" t="str">
        <f>IFERROR(VLOOKUP(B21,Planilha4!$A$200:$I$307,6,0)," ")</f>
        <v xml:space="preserve"> </v>
      </c>
      <c r="H21" s="11" t="str">
        <f>IFERROR(VLOOKUP(B21,Planilha4!$A$200:$I$307,7,0)," ")</f>
        <v xml:space="preserve"> </v>
      </c>
      <c r="I21" s="11" t="str">
        <f>IFERROR(VLOOKUP(B21,Planilha4!$A$200:$I$307,8,0)," ")</f>
        <v xml:space="preserve"> </v>
      </c>
      <c r="J21" s="11" t="str">
        <f>IFERROR(VLOOKUP(B21,Planilha4!$A$200:$I$307,9,0)," ")</f>
        <v xml:space="preserve"> </v>
      </c>
      <c r="L21" s="35" t="s">
        <v>30</v>
      </c>
      <c r="M21" s="36"/>
      <c r="N21" s="37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IFERROR(VLOOKUP(B22,Planilha4!$A$200:$I$307,2,0)," ")</f>
        <v xml:space="preserve"> </v>
      </c>
      <c r="D22" s="10" t="str">
        <f>IFERROR(VLOOKUP(B22,Planilha4!$A$200:$I$307,3,0)," ")</f>
        <v xml:space="preserve"> </v>
      </c>
      <c r="E22" s="11" t="str">
        <f>IFERROR(VLOOKUP(B22,Planilha4!$A$200:$I$307,4,0)," ")</f>
        <v xml:space="preserve"> </v>
      </c>
      <c r="F22" s="11" t="str">
        <f>IFERROR(VLOOKUP(B22,Planilha4!$A$200:$I$307,5,0)," ")</f>
        <v xml:space="preserve"> </v>
      </c>
      <c r="G22" s="11" t="str">
        <f>IFERROR(VLOOKUP(B22,Planilha4!$A$200:$I$307,6,0)," ")</f>
        <v xml:space="preserve"> </v>
      </c>
      <c r="H22" s="11" t="str">
        <f>IFERROR(VLOOKUP(B22,Planilha4!$A$200:$I$307,7,0)," ")</f>
        <v xml:space="preserve"> </v>
      </c>
      <c r="I22" s="11" t="str">
        <f>IFERROR(VLOOKUP(B22,Planilha4!$A$200:$I$307,8,0)," ")</f>
        <v xml:space="preserve"> </v>
      </c>
      <c r="J22" s="11" t="str">
        <f>IFERROR(VLOOKUP(B22,Planilha4!$A$200:$I$307,9,0),"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IFERROR(VLOOKUP(B23,Planilha4!$A$200:$I$307,2,0)," ")</f>
        <v xml:space="preserve"> </v>
      </c>
      <c r="D23" s="10" t="str">
        <f>IFERROR(VLOOKUP(B23,Planilha4!$A$200:$I$307,3,0)," ")</f>
        <v xml:space="preserve"> </v>
      </c>
      <c r="E23" s="11" t="str">
        <f>IFERROR(VLOOKUP(B23,Planilha4!$A$200:$I$307,4,0)," ")</f>
        <v xml:space="preserve"> </v>
      </c>
      <c r="F23" s="11" t="str">
        <f>IFERROR(VLOOKUP(B23,Planilha4!$A$200:$I$307,5,0)," ")</f>
        <v xml:space="preserve"> </v>
      </c>
      <c r="G23" s="11" t="str">
        <f>IFERROR(VLOOKUP(B23,Planilha4!$A$200:$I$307,6,0)," ")</f>
        <v xml:space="preserve"> </v>
      </c>
      <c r="H23" s="11" t="str">
        <f>IFERROR(VLOOKUP(B23,Planilha4!$A$200:$I$307,7,0)," ")</f>
        <v xml:space="preserve"> </v>
      </c>
      <c r="I23" s="11" t="str">
        <f>IFERROR(VLOOKUP(B23,Planilha4!$A$200:$I$307,8,0)," ")</f>
        <v xml:space="preserve"> </v>
      </c>
      <c r="J23" s="11" t="str">
        <f>IFERROR(VLOOKUP(B23,Planilha4!$A$200:$I$307,9,0),"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IFERROR(VLOOKUP(B24,Planilha4!$A$200:$I$307,2,0)," ")</f>
        <v xml:space="preserve"> </v>
      </c>
      <c r="D24" s="10" t="str">
        <f>IFERROR(VLOOKUP(B24,Planilha4!$A$200:$I$307,3,0)," ")</f>
        <v xml:space="preserve"> </v>
      </c>
      <c r="E24" s="11" t="str">
        <f>IFERROR(VLOOKUP(B24,Planilha4!$A$200:$I$307,4,0)," ")</f>
        <v xml:space="preserve"> </v>
      </c>
      <c r="F24" s="11" t="str">
        <f>IFERROR(VLOOKUP(B24,Planilha4!$A$200:$I$307,5,0)," ")</f>
        <v xml:space="preserve"> </v>
      </c>
      <c r="G24" s="11" t="str">
        <f>IFERROR(VLOOKUP(B24,Planilha4!$A$200:$I$307,6,0)," ")</f>
        <v xml:space="preserve"> </v>
      </c>
      <c r="H24" s="11" t="str">
        <f>IFERROR(VLOOKUP(B24,Planilha4!$A$200:$I$307,7,0)," ")</f>
        <v xml:space="preserve"> </v>
      </c>
      <c r="I24" s="11" t="str">
        <f>IFERROR(VLOOKUP(B24,Planilha4!$A$200:$I$307,8,0)," ")</f>
        <v xml:space="preserve"> </v>
      </c>
      <c r="J24" s="11" t="str">
        <f>IFERROR(VLOOKUP(B24,Planilha4!$A$200:$I$307,9,0),"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IFERROR(VLOOKUP(B25,Planilha4!$A$200:$I$307,2,0)," ")</f>
        <v xml:space="preserve"> </v>
      </c>
      <c r="D25" s="10" t="str">
        <f>IFERROR(VLOOKUP(B25,Planilha4!$A$200:$I$307,3,0)," ")</f>
        <v xml:space="preserve"> </v>
      </c>
      <c r="E25" s="11" t="str">
        <f>IFERROR(VLOOKUP(B25,Planilha4!$A$200:$I$307,4,0)," ")</f>
        <v xml:space="preserve"> </v>
      </c>
      <c r="F25" s="11" t="str">
        <f>IFERROR(VLOOKUP(B25,Planilha4!$A$200:$I$307,5,0)," ")</f>
        <v xml:space="preserve"> </v>
      </c>
      <c r="G25" s="11" t="str">
        <f>IFERROR(VLOOKUP(B25,Planilha4!$A$200:$I$307,6,0)," ")</f>
        <v xml:space="preserve"> </v>
      </c>
      <c r="H25" s="11" t="str">
        <f>IFERROR(VLOOKUP(B25,Planilha4!$A$200:$I$307,7,0)," ")</f>
        <v xml:space="preserve"> </v>
      </c>
      <c r="I25" s="11" t="str">
        <f>IFERROR(VLOOKUP(B25,Planilha4!$A$200:$I$307,8,0)," ")</f>
        <v xml:space="preserve"> </v>
      </c>
      <c r="J25" s="11" t="str">
        <f>IFERROR(VLOOKUP(B25,Planilha4!$A$200:$I$307,9,0),"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IFERROR(VLOOKUP(B26,Planilha4!$A$200:$I$307,2,0)," ")</f>
        <v xml:space="preserve"> </v>
      </c>
      <c r="D26" s="10" t="str">
        <f>IFERROR(VLOOKUP(B26,Planilha4!$A$200:$I$307,3,0)," ")</f>
        <v xml:space="preserve"> </v>
      </c>
      <c r="E26" s="11" t="str">
        <f>IFERROR(VLOOKUP(B26,Planilha4!$A$200:$I$307,4,0)," ")</f>
        <v xml:space="preserve"> </v>
      </c>
      <c r="F26" s="11" t="str">
        <f>IFERROR(VLOOKUP(B26,Planilha4!$A$200:$I$307,5,0)," ")</f>
        <v xml:space="preserve"> </v>
      </c>
      <c r="G26" s="11" t="str">
        <f>IFERROR(VLOOKUP(B26,Planilha4!$A$200:$I$307,6,0)," ")</f>
        <v xml:space="preserve"> </v>
      </c>
      <c r="H26" s="11" t="str">
        <f>IFERROR(VLOOKUP(B26,Planilha4!$A$200:$I$307,7,0)," ")</f>
        <v xml:space="preserve"> </v>
      </c>
      <c r="I26" s="11" t="str">
        <f>IFERROR(VLOOKUP(B26,Planilha4!$A$200:$I$307,8,0)," ")</f>
        <v xml:space="preserve"> </v>
      </c>
      <c r="J26" s="11" t="str">
        <f>IFERROR(VLOOKUP(B26,Planilha4!$A$200:$I$307,9,0)," ")</f>
        <v xml:space="preserve"> </v>
      </c>
      <c r="L26" s="30" t="s">
        <v>21</v>
      </c>
      <c r="M26" s="31">
        <v>150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IFERROR(VLOOKUP(B27,Planilha4!$A$200:$I$307,2,0)," ")</f>
        <v xml:space="preserve"> </v>
      </c>
      <c r="D27" s="10" t="str">
        <f>IFERROR(VLOOKUP(B27,Planilha4!$A$200:$I$307,3,0)," ")</f>
        <v xml:space="preserve"> </v>
      </c>
      <c r="E27" s="11" t="str">
        <f>IFERROR(VLOOKUP(B27,Planilha4!$A$200:$I$307,4,0)," ")</f>
        <v xml:space="preserve"> </v>
      </c>
      <c r="F27" s="11" t="str">
        <f>IFERROR(VLOOKUP(B27,Planilha4!$A$200:$I$307,5,0)," ")</f>
        <v xml:space="preserve"> </v>
      </c>
      <c r="G27" s="11" t="str">
        <f>IFERROR(VLOOKUP(B27,Planilha4!$A$200:$I$307,6,0)," ")</f>
        <v xml:space="preserve"> </v>
      </c>
      <c r="H27" s="11" t="str">
        <f>IFERROR(VLOOKUP(B27,Planilha4!$A$200:$I$307,7,0)," ")</f>
        <v xml:space="preserve"> </v>
      </c>
      <c r="I27" s="11" t="str">
        <f>IFERROR(VLOOKUP(B27,Planilha4!$A$200:$I$307,8,0)," ")</f>
        <v xml:space="preserve"> </v>
      </c>
      <c r="J27" s="11" t="str">
        <f>IFERROR(VLOOKUP(B27,Planilha4!$A$200:$I$307,9,0)," ")</f>
        <v xml:space="preserve"> </v>
      </c>
      <c r="L27" s="30" t="s">
        <v>29</v>
      </c>
      <c r="M27" s="31">
        <v>185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IFERROR(VLOOKUP(B28,Planilha4!$A$200:$I$307,2,0)," ")</f>
        <v xml:space="preserve"> </v>
      </c>
      <c r="D28" s="10" t="str">
        <f>IFERROR(VLOOKUP(B28,Planilha4!$A$200:$I$307,3,0)," ")</f>
        <v xml:space="preserve"> </v>
      </c>
      <c r="E28" s="11" t="str">
        <f>IFERROR(VLOOKUP(B28,Planilha4!$A$200:$I$307,4,0)," ")</f>
        <v xml:space="preserve"> </v>
      </c>
      <c r="F28" s="11" t="str">
        <f>IFERROR(VLOOKUP(B28,Planilha4!$A$200:$I$307,5,0)," ")</f>
        <v xml:space="preserve"> </v>
      </c>
      <c r="G28" s="11" t="str">
        <f>IFERROR(VLOOKUP(B28,Planilha4!$A$200:$I$307,6,0)," ")</f>
        <v xml:space="preserve"> </v>
      </c>
      <c r="H28" s="11" t="str">
        <f>IFERROR(VLOOKUP(B28,Planilha4!$A$200:$I$307,7,0)," ")</f>
        <v xml:space="preserve"> </v>
      </c>
      <c r="I28" s="11" t="str">
        <f>IFERROR(VLOOKUP(B28,Planilha4!$A$200:$I$307,8,0)," ")</f>
        <v xml:space="preserve"> </v>
      </c>
      <c r="J28" s="11" t="str">
        <f>IFERROR(VLOOKUP(B28,Planilha4!$A$200:$I$307,9,0),"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IFERROR(VLOOKUP(B29,Planilha4!$A$200:$I$307,2,0)," ")</f>
        <v xml:space="preserve"> </v>
      </c>
      <c r="D29" s="10" t="str">
        <f>IFERROR(VLOOKUP(B29,Planilha4!$A$200:$I$307,3,0)," ")</f>
        <v xml:space="preserve"> </v>
      </c>
      <c r="E29" s="11" t="str">
        <f>IFERROR(VLOOKUP(B29,Planilha4!$A$200:$I$307,4,0)," ")</f>
        <v xml:space="preserve"> </v>
      </c>
      <c r="F29" s="11" t="str">
        <f>IFERROR(VLOOKUP(B29,Planilha4!$A$200:$I$307,5,0)," ")</f>
        <v xml:space="preserve"> </v>
      </c>
      <c r="G29" s="11" t="str">
        <f>IFERROR(VLOOKUP(B29,Planilha4!$A$200:$I$307,6,0)," ")</f>
        <v xml:space="preserve"> </v>
      </c>
      <c r="H29" s="11" t="str">
        <f>IFERROR(VLOOKUP(B29,Planilha4!$A$200:$I$307,7,0)," ")</f>
        <v xml:space="preserve"> </v>
      </c>
      <c r="I29" s="11" t="str">
        <f>IFERROR(VLOOKUP(B29,Planilha4!$A$200:$I$307,8,0)," ")</f>
        <v xml:space="preserve"> </v>
      </c>
      <c r="J29" s="11" t="str">
        <f>IFERROR(VLOOKUP(B29,Planilha4!$A$200:$I$307,9,0)," ")</f>
        <v xml:space="preserve"> </v>
      </c>
      <c r="L29" s="35" t="s">
        <v>25</v>
      </c>
      <c r="M29" s="36"/>
      <c r="N29" s="37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IFERROR(VLOOKUP(B30,Planilha4!$A$200:$I$307,2,0)," ")</f>
        <v xml:space="preserve"> </v>
      </c>
      <c r="D30" s="10" t="str">
        <f>IFERROR(VLOOKUP(B30,Planilha4!$A$200:$I$307,3,0)," ")</f>
        <v xml:space="preserve"> </v>
      </c>
      <c r="E30" s="11" t="str">
        <f>IFERROR(VLOOKUP(B30,Planilha4!$A$200:$I$307,4,0)," ")</f>
        <v xml:space="preserve"> </v>
      </c>
      <c r="F30" s="11" t="str">
        <f>IFERROR(VLOOKUP(B30,Planilha4!$A$200:$I$307,5,0)," ")</f>
        <v xml:space="preserve"> </v>
      </c>
      <c r="G30" s="11" t="str">
        <f>IFERROR(VLOOKUP(B30,Planilha4!$A$200:$I$307,6,0)," ")</f>
        <v xml:space="preserve"> </v>
      </c>
      <c r="H30" s="11" t="str">
        <f>IFERROR(VLOOKUP(B30,Planilha4!$A$200:$I$307,7,0)," ")</f>
        <v xml:space="preserve"> </v>
      </c>
      <c r="I30" s="11" t="str">
        <f>IFERROR(VLOOKUP(B30,Planilha4!$A$200:$I$307,8,0)," ")</f>
        <v xml:space="preserve"> </v>
      </c>
      <c r="J30" s="11" t="str">
        <f>IFERROR(VLOOKUP(B30,Planilha4!$A$200:$I$307,9,0),"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IFERROR(VLOOKUP(B31,Planilha4!$A$200:$I$307,2,0)," ")</f>
        <v xml:space="preserve"> </v>
      </c>
      <c r="D31" s="10" t="str">
        <f>IFERROR(VLOOKUP(B31,Planilha4!$A$200:$I$307,3,0)," ")</f>
        <v xml:space="preserve"> </v>
      </c>
      <c r="E31" s="11" t="str">
        <f>IFERROR(VLOOKUP(B31,Planilha4!$A$200:$I$307,4,0)," ")</f>
        <v xml:space="preserve"> </v>
      </c>
      <c r="F31" s="11" t="str">
        <f>IFERROR(VLOOKUP(B31,Planilha4!$A$200:$I$307,5,0)," ")</f>
        <v xml:space="preserve"> </v>
      </c>
      <c r="G31" s="11" t="str">
        <f>IFERROR(VLOOKUP(B31,Planilha4!$A$200:$I$307,6,0)," ")</f>
        <v xml:space="preserve"> </v>
      </c>
      <c r="H31" s="11" t="str">
        <f>IFERROR(VLOOKUP(B31,Planilha4!$A$200:$I$307,7,0)," ")</f>
        <v xml:space="preserve"> </v>
      </c>
      <c r="I31" s="11" t="str">
        <f>IFERROR(VLOOKUP(B31,Planilha4!$A$200:$I$307,8,0)," ")</f>
        <v xml:space="preserve"> </v>
      </c>
      <c r="J31" s="11" t="str">
        <f>IFERROR(VLOOKUP(B31,Planilha4!$A$200:$I$307,9,0),"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IFERROR(VLOOKUP(B32,Planilha4!$A$200:$I$307,2,0)," ")</f>
        <v xml:space="preserve"> </v>
      </c>
      <c r="D32" s="10" t="str">
        <f>IFERROR(VLOOKUP(B32,Planilha4!$A$200:$I$307,3,0)," ")</f>
        <v xml:space="preserve"> </v>
      </c>
      <c r="E32" s="11" t="str">
        <f>IFERROR(VLOOKUP(B32,Planilha4!$A$200:$I$307,4,0)," ")</f>
        <v xml:space="preserve"> </v>
      </c>
      <c r="F32" s="11" t="str">
        <f>IFERROR(VLOOKUP(B32,Planilha4!$A$200:$I$307,5,0)," ")</f>
        <v xml:space="preserve"> </v>
      </c>
      <c r="G32" s="11" t="str">
        <f>IFERROR(VLOOKUP(B32,Planilha4!$A$200:$I$307,6,0)," ")</f>
        <v xml:space="preserve"> </v>
      </c>
      <c r="H32" s="11" t="str">
        <f>IFERROR(VLOOKUP(B32,Planilha4!$A$200:$I$307,7,0)," ")</f>
        <v xml:space="preserve"> </v>
      </c>
      <c r="I32" s="11" t="str">
        <f>IFERROR(VLOOKUP(B32,Planilha4!$A$200:$I$307,8,0)," ")</f>
        <v xml:space="preserve"> </v>
      </c>
      <c r="J32" s="11" t="str">
        <f>IFERROR(VLOOKUP(B32,Planilha4!$A$200:$I$307,9,0),"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IFERROR(VLOOKUP(B33,Planilha4!$A$200:$I$307,2,0)," ")</f>
        <v xml:space="preserve"> </v>
      </c>
      <c r="D33" s="10" t="str">
        <f>IFERROR(VLOOKUP(B33,Planilha4!$A$200:$I$307,3,0)," ")</f>
        <v xml:space="preserve"> </v>
      </c>
      <c r="E33" s="11" t="str">
        <f>IFERROR(VLOOKUP(B33,Planilha4!$A$200:$I$307,4,0)," ")</f>
        <v xml:space="preserve"> </v>
      </c>
      <c r="F33" s="11" t="str">
        <f>IFERROR(VLOOKUP(B33,Planilha4!$A$200:$I$307,5,0)," ")</f>
        <v xml:space="preserve"> </v>
      </c>
      <c r="G33" s="11" t="str">
        <f>IFERROR(VLOOKUP(B33,Planilha4!$A$200:$I$307,6,0)," ")</f>
        <v xml:space="preserve"> </v>
      </c>
      <c r="H33" s="11" t="str">
        <f>IFERROR(VLOOKUP(B33,Planilha4!$A$200:$I$307,7,0)," ")</f>
        <v xml:space="preserve"> </v>
      </c>
      <c r="I33" s="11" t="str">
        <f>IFERROR(VLOOKUP(B33,Planilha4!$A$200:$I$307,8,0)," ")</f>
        <v xml:space="preserve"> </v>
      </c>
      <c r="J33" s="11" t="str">
        <f>IFERROR(VLOOKUP(B33,Planilha4!$A$200:$I$307,9,0),"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IFERROR(VLOOKUP(B34,Planilha4!$A$200:$I$307,2,0)," ")</f>
        <v xml:space="preserve"> </v>
      </c>
      <c r="D34" s="10" t="str">
        <f>IFERROR(VLOOKUP(B34,Planilha4!$A$200:$I$307,3,0)," ")</f>
        <v xml:space="preserve"> </v>
      </c>
      <c r="E34" s="11" t="str">
        <f>IFERROR(VLOOKUP(B34,Planilha4!$A$200:$I$307,4,0)," ")</f>
        <v xml:space="preserve"> </v>
      </c>
      <c r="F34" s="11" t="str">
        <f>IFERROR(VLOOKUP(B34,Planilha4!$A$200:$I$307,5,0)," ")</f>
        <v xml:space="preserve"> </v>
      </c>
      <c r="G34" s="11" t="str">
        <f>IFERROR(VLOOKUP(B34,Planilha4!$A$200:$I$307,6,0)," ")</f>
        <v xml:space="preserve"> </v>
      </c>
      <c r="H34" s="11" t="str">
        <f>IFERROR(VLOOKUP(B34,Planilha4!$A$200:$I$307,7,0)," ")</f>
        <v xml:space="preserve"> </v>
      </c>
      <c r="I34" s="11" t="str">
        <f>IFERROR(VLOOKUP(B34,Planilha4!$A$200:$I$307,8,0)," ")</f>
        <v xml:space="preserve"> </v>
      </c>
      <c r="J34" s="11" t="str">
        <f>IFERROR(VLOOKUP(B34,Planilha4!$A$200:$I$307,9,0),"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IFERROR(VLOOKUP(B35,Planilha4!$A$200:$I$307,2,0)," ")</f>
        <v xml:space="preserve"> </v>
      </c>
      <c r="D35" s="10" t="str">
        <f>IFERROR(VLOOKUP(B35,Planilha4!$A$200:$I$307,3,0)," ")</f>
        <v xml:space="preserve"> </v>
      </c>
      <c r="E35" s="11" t="str">
        <f>IFERROR(VLOOKUP(B35,Planilha4!$A$200:$I$307,4,0)," ")</f>
        <v xml:space="preserve"> </v>
      </c>
      <c r="F35" s="11" t="str">
        <f>IFERROR(VLOOKUP(B35,Planilha4!$A$200:$I$307,5,0)," ")</f>
        <v xml:space="preserve"> </v>
      </c>
      <c r="G35" s="11" t="str">
        <f>IFERROR(VLOOKUP(B35,Planilha4!$A$200:$I$307,6,0)," ")</f>
        <v xml:space="preserve"> </v>
      </c>
      <c r="H35" s="11" t="str">
        <f>IFERROR(VLOOKUP(B35,Planilha4!$A$200:$I$307,7,0)," ")</f>
        <v xml:space="preserve"> </v>
      </c>
      <c r="I35" s="11" t="str">
        <f>IFERROR(VLOOKUP(B35,Planilha4!$A$200:$I$307,8,0)," ")</f>
        <v xml:space="preserve"> </v>
      </c>
      <c r="J35" s="11" t="str">
        <f>IFERROR(VLOOKUP(B35,Planilha4!$A$200:$I$307,9,0),"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IFERROR(VLOOKUP(B36,Planilha4!$A$200:$I$307,2,0)," ")</f>
        <v xml:space="preserve"> </v>
      </c>
      <c r="D36" s="10" t="str">
        <f>IFERROR(VLOOKUP(B36,Planilha4!$A$200:$I$307,3,0)," ")</f>
        <v xml:space="preserve"> </v>
      </c>
      <c r="E36" s="11" t="str">
        <f>IFERROR(VLOOKUP(B36,Planilha4!$A$200:$I$307,4,0)," ")</f>
        <v xml:space="preserve"> </v>
      </c>
      <c r="F36" s="11" t="str">
        <f>IFERROR(VLOOKUP(B36,Planilha4!$A$200:$I$307,5,0)," ")</f>
        <v xml:space="preserve"> </v>
      </c>
      <c r="G36" s="11" t="str">
        <f>IFERROR(VLOOKUP(B36,Planilha4!$A$200:$I$307,6,0)," ")</f>
        <v xml:space="preserve"> </v>
      </c>
      <c r="H36" s="11" t="str">
        <f>IFERROR(VLOOKUP(B36,Planilha4!$A$200:$I$307,7,0)," ")</f>
        <v xml:space="preserve"> </v>
      </c>
      <c r="I36" s="11" t="str">
        <f>IFERROR(VLOOKUP(B36,Planilha4!$A$200:$I$307,8,0)," ")</f>
        <v xml:space="preserve"> </v>
      </c>
      <c r="J36" s="11" t="str">
        <f>IFERROR(VLOOKUP(B36,Planilha4!$A$200:$I$307,9,0)," ")</f>
        <v xml:space="preserve"> </v>
      </c>
      <c r="AJ36" t="str">
        <f t="shared" si="0"/>
        <v/>
      </c>
    </row>
    <row r="37" spans="2:36" ht="15.75" customHeight="1" x14ac:dyDescent="0.25">
      <c r="B37" s="34"/>
      <c r="C37" s="10" t="str">
        <f>IFERROR(VLOOKUP(B37,Planilha4!$A$200:$I$307,2,0)," ")</f>
        <v xml:space="preserve"> </v>
      </c>
      <c r="D37" s="10" t="str">
        <f>IFERROR(VLOOKUP(B37,Planilha4!$A$200:$I$307,3,0)," ")</f>
        <v xml:space="preserve"> </v>
      </c>
      <c r="E37" s="11" t="str">
        <f>IFERROR(VLOOKUP(B37,Planilha4!$A$200:$I$307,4,0)," ")</f>
        <v xml:space="preserve"> </v>
      </c>
      <c r="F37" s="11" t="str">
        <f>IFERROR(VLOOKUP(B37,Planilha4!$A$200:$I$307,5,0)," ")</f>
        <v xml:space="preserve"> </v>
      </c>
      <c r="G37" s="11" t="str">
        <f>IFERROR(VLOOKUP(B37,Planilha4!$A$200:$I$307,6,0)," ")</f>
        <v xml:space="preserve"> </v>
      </c>
      <c r="H37" s="11" t="str">
        <f>IFERROR(VLOOKUP(B37,Planilha4!$A$200:$I$307,7,0)," ")</f>
        <v xml:space="preserve"> </v>
      </c>
      <c r="I37" s="11" t="str">
        <f>IFERROR(VLOOKUP(B37,Planilha4!$A$200:$I$307,8,0)," ")</f>
        <v xml:space="preserve"> </v>
      </c>
      <c r="J37" s="11" t="str">
        <f>IFERROR(VLOOKUP(B37,Planilha4!$A$200:$I$307,9,0),"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IFERROR(VLOOKUP(B38,Planilha4!$A$200:$I$307,2,0)," ")</f>
        <v xml:space="preserve"> </v>
      </c>
      <c r="D38" s="10" t="str">
        <f>IFERROR(VLOOKUP(B38,Planilha4!$A$200:$I$307,3,0)," ")</f>
        <v xml:space="preserve"> </v>
      </c>
      <c r="E38" s="11" t="str">
        <f>IFERROR(VLOOKUP(B38,Planilha4!$A$200:$I$307,4,0)," ")</f>
        <v xml:space="preserve"> </v>
      </c>
      <c r="F38" s="11" t="str">
        <f>IFERROR(VLOOKUP(B38,Planilha4!$A$200:$I$307,5,0)," ")</f>
        <v xml:space="preserve"> </v>
      </c>
      <c r="G38" s="11" t="str">
        <f>IFERROR(VLOOKUP(B38,Planilha4!$A$200:$I$307,6,0)," ")</f>
        <v xml:space="preserve"> </v>
      </c>
      <c r="H38" s="11" t="str">
        <f>IFERROR(VLOOKUP(B38,Planilha4!$A$200:$I$307,7,0)," ")</f>
        <v xml:space="preserve"> </v>
      </c>
      <c r="I38" s="11" t="str">
        <f>IFERROR(VLOOKUP(B38,Planilha4!$A$200:$I$307,8,0)," ")</f>
        <v xml:space="preserve"> </v>
      </c>
      <c r="J38" s="11" t="str">
        <f>IFERROR(VLOOKUP(B38,Planilha4!$A$200:$I$307,9,0)," ")</f>
        <v xml:space="preserve"> </v>
      </c>
    </row>
    <row r="39" spans="2:36" ht="15.75" customHeight="1" x14ac:dyDescent="0.25">
      <c r="B39" s="25"/>
      <c r="C39" s="10" t="str">
        <f>IFERROR(VLOOKUP(B39,Planilha4!$A$200:$I$307,2,0)," ")</f>
        <v xml:space="preserve"> </v>
      </c>
      <c r="D39" s="10" t="str">
        <f>IFERROR(VLOOKUP(B39,Planilha4!$A$200:$I$307,3,0)," ")</f>
        <v xml:space="preserve"> </v>
      </c>
      <c r="E39" s="11" t="str">
        <f>IFERROR(VLOOKUP(B39,Planilha4!$A$200:$I$307,4,0)," ")</f>
        <v xml:space="preserve"> </v>
      </c>
      <c r="F39" s="11" t="str">
        <f>IFERROR(VLOOKUP(B39,Planilha4!$A$200:$I$307,5,0)," ")</f>
        <v xml:space="preserve"> </v>
      </c>
      <c r="G39" s="11" t="str">
        <f>IFERROR(VLOOKUP(B39,Planilha4!$A$200:$I$307,6,0)," ")</f>
        <v xml:space="preserve"> </v>
      </c>
      <c r="H39" s="11" t="str">
        <f>IFERROR(VLOOKUP(B39,Planilha4!$A$200:$I$307,7,0)," ")</f>
        <v xml:space="preserve"> </v>
      </c>
      <c r="I39" s="11" t="str">
        <f>IFERROR(VLOOKUP(B39,Planilha4!$A$200:$I$307,8,0)," ")</f>
        <v xml:space="preserve"> </v>
      </c>
      <c r="J39" s="11" t="str">
        <f>IFERROR(VLOOKUP(B39,Planilha4!$A$200:$I$307,9,0)," ")</f>
        <v xml:space="preserve"> </v>
      </c>
    </row>
    <row r="40" spans="2:36" ht="15.75" customHeight="1" x14ac:dyDescent="0.25">
      <c r="B40" s="25"/>
      <c r="C40" s="10" t="str">
        <f>IFERROR(VLOOKUP(B40,Planilha4!$A$200:$I$307,2,0)," ")</f>
        <v xml:space="preserve"> </v>
      </c>
      <c r="D40" s="10" t="str">
        <f>IFERROR(VLOOKUP(B40,Planilha4!$A$200:$I$307,3,0)," ")</f>
        <v xml:space="preserve"> </v>
      </c>
      <c r="E40" s="11" t="str">
        <f>IFERROR(VLOOKUP(B40,Planilha4!$A$200:$I$307,4,0)," ")</f>
        <v xml:space="preserve"> </v>
      </c>
      <c r="F40" s="11" t="str">
        <f>IFERROR(VLOOKUP(B40,Planilha4!$A$200:$I$307,5,0)," ")</f>
        <v xml:space="preserve"> </v>
      </c>
      <c r="G40" s="11" t="str">
        <f>IFERROR(VLOOKUP(B40,Planilha4!$A$200:$I$307,6,0)," ")</f>
        <v xml:space="preserve"> </v>
      </c>
      <c r="H40" s="11" t="str">
        <f>IFERROR(VLOOKUP(B40,Planilha4!$A$200:$I$307,7,0)," ")</f>
        <v xml:space="preserve"> </v>
      </c>
      <c r="I40" s="11" t="str">
        <f>IFERROR(VLOOKUP(B40,Planilha4!$A$200:$I$307,8,0)," ")</f>
        <v xml:space="preserve"> </v>
      </c>
      <c r="J40" s="11" t="str">
        <f>IFERROR(VLOOKUP(B40,Planilha4!$A$200:$I$307,9,0)," ")</f>
        <v xml:space="preserve"> </v>
      </c>
    </row>
    <row r="41" spans="2:36" ht="15.75" customHeight="1" x14ac:dyDescent="0.25">
      <c r="B41" s="25"/>
      <c r="C41" s="10" t="str">
        <f>IFERROR(VLOOKUP(B41,Planilha4!$A$200:$I$307,2,0)," ")</f>
        <v xml:space="preserve"> </v>
      </c>
      <c r="D41" s="10" t="str">
        <f>IFERROR(VLOOKUP(B41,Planilha4!$A$200:$I$307,3,0)," ")</f>
        <v xml:space="preserve"> </v>
      </c>
      <c r="E41" s="11" t="str">
        <f>IFERROR(VLOOKUP(B41,Planilha4!$A$200:$I$307,4,0)," ")</f>
        <v xml:space="preserve"> </v>
      </c>
      <c r="F41" s="11" t="str">
        <f>IFERROR(VLOOKUP(B41,Planilha4!$A$200:$I$307,5,0)," ")</f>
        <v xml:space="preserve"> </v>
      </c>
      <c r="G41" s="11" t="str">
        <f>IFERROR(VLOOKUP(B41,Planilha4!$A$200:$I$307,6,0)," ")</f>
        <v xml:space="preserve"> </v>
      </c>
      <c r="H41" s="11" t="str">
        <f>IFERROR(VLOOKUP(B41,Planilha4!$A$200:$I$307,7,0)," ")</f>
        <v xml:space="preserve"> </v>
      </c>
      <c r="I41" s="11" t="str">
        <f>IFERROR(VLOOKUP(B41,Planilha4!$A$200:$I$307,8,0)," ")</f>
        <v xml:space="preserve"> </v>
      </c>
      <c r="J41" s="11" t="str">
        <f>IFERROR(VLOOKUP(B41,Planilha4!$A$200:$I$307,9,0)," ")</f>
        <v xml:space="preserve"> </v>
      </c>
    </row>
    <row r="42" spans="2:36" ht="15.75" customHeight="1" x14ac:dyDescent="0.25">
      <c r="B42" s="25"/>
      <c r="C42" s="10" t="str">
        <f>IFERROR(VLOOKUP(B42,Planilha4!$A$200:$I$307,2,0)," ")</f>
        <v xml:space="preserve"> </v>
      </c>
      <c r="D42" s="10" t="str">
        <f>IFERROR(VLOOKUP(B42,Planilha4!$A$200:$I$307,3,0)," ")</f>
        <v xml:space="preserve"> </v>
      </c>
      <c r="E42" s="11" t="str">
        <f>IFERROR(VLOOKUP(B42,Planilha4!$A$200:$I$307,4,0)," ")</f>
        <v xml:space="preserve"> </v>
      </c>
      <c r="F42" s="11" t="str">
        <f>IFERROR(VLOOKUP(B42,Planilha4!$A$200:$I$307,5,0)," ")</f>
        <v xml:space="preserve"> </v>
      </c>
      <c r="G42" s="11" t="str">
        <f>IFERROR(VLOOKUP(B42,Planilha4!$A$200:$I$307,6,0)," ")</f>
        <v xml:space="preserve"> </v>
      </c>
      <c r="H42" s="11" t="str">
        <f>IFERROR(VLOOKUP(B42,Planilha4!$A$200:$I$307,7,0)," ")</f>
        <v xml:space="preserve"> </v>
      </c>
      <c r="I42" s="11" t="str">
        <f>IFERROR(VLOOKUP(B42,Planilha4!$A$200:$I$307,8,0)," ")</f>
        <v xml:space="preserve"> </v>
      </c>
      <c r="J42" s="11" t="str">
        <f>IFERROR(VLOOKUP(B42,Planilha4!$A$200:$I$307,9,0)," ")</f>
        <v xml:space="preserve"> </v>
      </c>
    </row>
    <row r="43" spans="2:36" x14ac:dyDescent="0.25">
      <c r="B43" s="33"/>
    </row>
    <row r="44" spans="2:36" x14ac:dyDescent="0.25">
      <c r="B44" s="33"/>
    </row>
  </sheetData>
  <sheetProtection algorithmName="SHA-512" hashValue="0L+vX2xGVw/vjuFWUUvaP2aoF2Cd3ZucTNw/3HmHb/Ar3mbhPZqCjT9mXYh3zF+RXfH3fxQQR/t2XXP7eDP80A==" saltValue="3KoZETtexl1FeAF2FYYI2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41"/>
  <sheetViews>
    <sheetView topLeftCell="A222" workbookViewId="0">
      <selection activeCell="A241" sqref="A241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  <col min="11" max="11" width="11.7109375" bestFit="1" customWidth="1"/>
    <col min="12" max="12" width="10.5703125" bestFit="1" customWidth="1"/>
  </cols>
  <sheetData>
    <row r="200" spans="1:10" x14ac:dyDescent="0.25">
      <c r="A200" t="s">
        <v>1</v>
      </c>
      <c r="B200" t="s">
        <v>32</v>
      </c>
      <c r="C200" t="s">
        <v>2</v>
      </c>
      <c r="D200" s="28" t="s">
        <v>13</v>
      </c>
      <c r="E200" s="28" t="s">
        <v>33</v>
      </c>
      <c r="F200" s="28" t="s">
        <v>14</v>
      </c>
      <c r="G200" s="28" t="s">
        <v>34</v>
      </c>
      <c r="H200" s="28" t="s">
        <v>35</v>
      </c>
      <c r="I200" s="28" t="s">
        <v>11</v>
      </c>
    </row>
    <row r="201" spans="1:10" x14ac:dyDescent="0.25">
      <c r="A201" t="s">
        <v>40</v>
      </c>
      <c r="B201" t="s">
        <v>41</v>
      </c>
      <c r="C201" t="s">
        <v>36</v>
      </c>
      <c r="D201" s="28">
        <v>650</v>
      </c>
      <c r="E201" s="28">
        <v>1950</v>
      </c>
      <c r="F201" s="28">
        <v>22321</v>
      </c>
      <c r="G201" s="28">
        <v>600</v>
      </c>
      <c r="H201" s="28">
        <v>2405</v>
      </c>
      <c r="I201" s="28">
        <v>27926</v>
      </c>
      <c r="J201" cm="1">
        <f t="array" ref="J201:J241">VLOOKUP(A201:A241,[1]TAXAS!$F$6:$S$47,14,0)</f>
        <v>27926</v>
      </c>
    </row>
    <row r="202" spans="1:10" x14ac:dyDescent="0.25">
      <c r="A202" t="s">
        <v>42</v>
      </c>
      <c r="B202" t="s">
        <v>43</v>
      </c>
      <c r="C202" t="s">
        <v>39</v>
      </c>
      <c r="D202" s="28">
        <v>250</v>
      </c>
      <c r="E202" s="28">
        <v>750</v>
      </c>
      <c r="F202" s="28">
        <v>8585</v>
      </c>
      <c r="G202" s="28">
        <v>600</v>
      </c>
      <c r="H202" s="28">
        <v>925</v>
      </c>
      <c r="I202" s="28">
        <v>11110</v>
      </c>
      <c r="J202">
        <v>11110</v>
      </c>
    </row>
    <row r="203" spans="1:10" x14ac:dyDescent="0.25">
      <c r="A203" t="s">
        <v>44</v>
      </c>
      <c r="B203" t="s">
        <v>45</v>
      </c>
      <c r="C203" t="s">
        <v>39</v>
      </c>
      <c r="D203" s="28">
        <v>50</v>
      </c>
      <c r="E203" s="28">
        <v>150</v>
      </c>
      <c r="F203" s="28">
        <v>1717</v>
      </c>
      <c r="G203" s="28">
        <v>600</v>
      </c>
      <c r="H203" s="28">
        <v>185</v>
      </c>
      <c r="I203" s="28">
        <v>2702</v>
      </c>
      <c r="J203">
        <v>2702</v>
      </c>
    </row>
    <row r="204" spans="1:10" x14ac:dyDescent="0.25">
      <c r="A204" t="s">
        <v>46</v>
      </c>
      <c r="B204" t="s">
        <v>47</v>
      </c>
      <c r="C204" t="s">
        <v>39</v>
      </c>
      <c r="D204" s="28">
        <v>100</v>
      </c>
      <c r="E204" s="28">
        <v>300</v>
      </c>
      <c r="F204" s="28">
        <v>3434</v>
      </c>
      <c r="G204" s="28">
        <v>600</v>
      </c>
      <c r="H204" s="28">
        <v>370</v>
      </c>
      <c r="I204" s="28">
        <v>4804</v>
      </c>
      <c r="J204">
        <v>4804</v>
      </c>
    </row>
    <row r="205" spans="1:10" x14ac:dyDescent="0.25">
      <c r="A205" t="s">
        <v>48</v>
      </c>
      <c r="B205" t="s">
        <v>49</v>
      </c>
      <c r="C205" t="s">
        <v>38</v>
      </c>
      <c r="D205" s="28">
        <v>100</v>
      </c>
      <c r="E205" s="28">
        <v>300</v>
      </c>
      <c r="F205" s="28">
        <v>3434</v>
      </c>
      <c r="G205" s="28">
        <v>600</v>
      </c>
      <c r="H205" s="28">
        <v>370</v>
      </c>
      <c r="I205" s="28">
        <v>4804</v>
      </c>
      <c r="J205">
        <v>4804</v>
      </c>
    </row>
    <row r="206" spans="1:10" x14ac:dyDescent="0.25">
      <c r="A206" t="s">
        <v>50</v>
      </c>
      <c r="B206" t="s">
        <v>51</v>
      </c>
      <c r="C206" t="s">
        <v>37</v>
      </c>
      <c r="D206" s="28">
        <v>150</v>
      </c>
      <c r="E206" s="28">
        <v>450</v>
      </c>
      <c r="F206" s="28">
        <v>5151</v>
      </c>
      <c r="G206" s="28">
        <v>600</v>
      </c>
      <c r="H206" s="28">
        <v>555</v>
      </c>
      <c r="I206" s="28">
        <v>6906</v>
      </c>
      <c r="J206">
        <v>6906</v>
      </c>
    </row>
    <row r="207" spans="1:10" x14ac:dyDescent="0.25">
      <c r="A207" t="s">
        <v>52</v>
      </c>
      <c r="B207" t="s">
        <v>53</v>
      </c>
      <c r="C207" t="s">
        <v>38</v>
      </c>
      <c r="D207" s="28">
        <v>100</v>
      </c>
      <c r="E207" s="28">
        <v>300</v>
      </c>
      <c r="F207" s="28">
        <v>3434</v>
      </c>
      <c r="G207" s="28">
        <v>600</v>
      </c>
      <c r="H207" s="28">
        <v>370</v>
      </c>
      <c r="I207" s="28">
        <v>4804</v>
      </c>
      <c r="J207">
        <v>4804</v>
      </c>
    </row>
    <row r="208" spans="1:10" x14ac:dyDescent="0.25">
      <c r="A208" t="s">
        <v>54</v>
      </c>
      <c r="B208" t="s">
        <v>55</v>
      </c>
      <c r="C208" t="s">
        <v>37</v>
      </c>
      <c r="D208" s="28">
        <v>150</v>
      </c>
      <c r="E208" s="28">
        <v>450</v>
      </c>
      <c r="F208" s="28">
        <v>5151</v>
      </c>
      <c r="G208" s="28">
        <v>600</v>
      </c>
      <c r="H208" s="28">
        <v>555</v>
      </c>
      <c r="I208" s="28">
        <v>6906</v>
      </c>
      <c r="J208">
        <v>6906</v>
      </c>
    </row>
    <row r="209" spans="1:10" x14ac:dyDescent="0.25">
      <c r="A209" t="s">
        <v>56</v>
      </c>
      <c r="B209" t="s">
        <v>57</v>
      </c>
      <c r="C209" t="s">
        <v>39</v>
      </c>
      <c r="D209" s="28">
        <v>200</v>
      </c>
      <c r="E209" s="28">
        <v>600</v>
      </c>
      <c r="F209" s="28">
        <v>6868</v>
      </c>
      <c r="G209" s="28">
        <v>600</v>
      </c>
      <c r="H209" s="28">
        <v>740</v>
      </c>
      <c r="I209" s="28">
        <v>9008</v>
      </c>
      <c r="J209">
        <v>9008</v>
      </c>
    </row>
    <row r="210" spans="1:10" x14ac:dyDescent="0.25">
      <c r="A210" t="s">
        <v>58</v>
      </c>
      <c r="B210" t="s">
        <v>59</v>
      </c>
      <c r="C210" t="s">
        <v>39</v>
      </c>
      <c r="D210" s="28">
        <v>100</v>
      </c>
      <c r="E210" s="28">
        <v>300</v>
      </c>
      <c r="F210" s="28">
        <v>3434</v>
      </c>
      <c r="G210" s="28">
        <v>600</v>
      </c>
      <c r="H210" s="28">
        <v>370</v>
      </c>
      <c r="I210" s="28">
        <v>4804</v>
      </c>
      <c r="J210">
        <v>4804</v>
      </c>
    </row>
    <row r="211" spans="1:10" x14ac:dyDescent="0.25">
      <c r="A211" t="s">
        <v>60</v>
      </c>
      <c r="B211" t="s">
        <v>61</v>
      </c>
      <c r="C211" t="s">
        <v>37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  <c r="J211">
        <v>2702</v>
      </c>
    </row>
    <row r="212" spans="1:10" x14ac:dyDescent="0.25">
      <c r="A212" t="s">
        <v>62</v>
      </c>
      <c r="B212" t="s">
        <v>63</v>
      </c>
      <c r="C212" t="s">
        <v>37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  <c r="J212">
        <v>2702</v>
      </c>
    </row>
    <row r="213" spans="1:10" x14ac:dyDescent="0.25">
      <c r="A213" t="s">
        <v>64</v>
      </c>
      <c r="B213" t="s">
        <v>65</v>
      </c>
      <c r="C213" t="s">
        <v>37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  <c r="J213">
        <v>2702</v>
      </c>
    </row>
    <row r="214" spans="1:10" x14ac:dyDescent="0.25">
      <c r="A214" t="s">
        <v>66</v>
      </c>
      <c r="B214" t="s">
        <v>67</v>
      </c>
      <c r="C214" t="s">
        <v>36</v>
      </c>
      <c r="D214" s="28">
        <v>100</v>
      </c>
      <c r="E214" s="28">
        <v>300</v>
      </c>
      <c r="F214" s="28">
        <v>3434</v>
      </c>
      <c r="G214" s="28">
        <v>600</v>
      </c>
      <c r="H214" s="28">
        <v>370</v>
      </c>
      <c r="I214" s="28">
        <v>4804</v>
      </c>
      <c r="J214">
        <v>4804</v>
      </c>
    </row>
    <row r="215" spans="1:10" x14ac:dyDescent="0.25">
      <c r="A215" t="s">
        <v>68</v>
      </c>
      <c r="B215" t="s">
        <v>69</v>
      </c>
      <c r="C215" t="s">
        <v>38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v>2702</v>
      </c>
      <c r="J215">
        <v>2702</v>
      </c>
    </row>
    <row r="216" spans="1:10" x14ac:dyDescent="0.25">
      <c r="A216" t="s">
        <v>70</v>
      </c>
      <c r="B216" t="s">
        <v>71</v>
      </c>
      <c r="C216" t="s">
        <v>39</v>
      </c>
      <c r="D216" s="28">
        <v>100</v>
      </c>
      <c r="E216" s="28">
        <v>300</v>
      </c>
      <c r="F216" s="28">
        <v>3434</v>
      </c>
      <c r="G216" s="28">
        <v>600</v>
      </c>
      <c r="H216" s="28">
        <v>370</v>
      </c>
      <c r="I216" s="28">
        <v>4804</v>
      </c>
      <c r="J216">
        <v>4804</v>
      </c>
    </row>
    <row r="217" spans="1:10" x14ac:dyDescent="0.25">
      <c r="A217" t="s">
        <v>72</v>
      </c>
      <c r="B217" t="s">
        <v>73</v>
      </c>
      <c r="C217" t="s">
        <v>39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  <c r="J217">
        <v>2702</v>
      </c>
    </row>
    <row r="218" spans="1:10" x14ac:dyDescent="0.25">
      <c r="A218" t="s">
        <v>74</v>
      </c>
      <c r="B218" t="s">
        <v>75</v>
      </c>
      <c r="C218" t="s">
        <v>37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v>2702</v>
      </c>
      <c r="J218">
        <v>2702</v>
      </c>
    </row>
    <row r="219" spans="1:10" x14ac:dyDescent="0.25">
      <c r="A219" t="s">
        <v>76</v>
      </c>
      <c r="B219" t="s">
        <v>77</v>
      </c>
      <c r="C219" t="s">
        <v>37</v>
      </c>
      <c r="D219" s="28">
        <v>50</v>
      </c>
      <c r="E219" s="28">
        <v>150</v>
      </c>
      <c r="F219" s="28">
        <v>2575.5</v>
      </c>
      <c r="G219" s="28">
        <v>600</v>
      </c>
      <c r="H219" s="28">
        <v>185</v>
      </c>
      <c r="I219" s="28">
        <v>3560.5</v>
      </c>
      <c r="J219">
        <v>3560.5</v>
      </c>
    </row>
    <row r="220" spans="1:10" x14ac:dyDescent="0.25">
      <c r="A220" t="s">
        <v>78</v>
      </c>
      <c r="B220" t="s">
        <v>79</v>
      </c>
      <c r="C220" t="s">
        <v>37</v>
      </c>
      <c r="D220" s="28">
        <v>100</v>
      </c>
      <c r="E220" s="28">
        <v>300</v>
      </c>
      <c r="F220" s="28">
        <v>5151</v>
      </c>
      <c r="G220" s="28">
        <v>600</v>
      </c>
      <c r="H220" s="28">
        <v>370</v>
      </c>
      <c r="I220" s="28">
        <v>6521</v>
      </c>
      <c r="J220">
        <v>6521</v>
      </c>
    </row>
    <row r="221" spans="1:10" x14ac:dyDescent="0.25">
      <c r="A221" t="s">
        <v>80</v>
      </c>
      <c r="B221" t="s">
        <v>81</v>
      </c>
      <c r="C221" t="s">
        <v>36</v>
      </c>
      <c r="D221" s="28">
        <v>450</v>
      </c>
      <c r="E221" s="28">
        <v>1350</v>
      </c>
      <c r="F221" s="28">
        <v>15453</v>
      </c>
      <c r="G221" s="28">
        <v>600</v>
      </c>
      <c r="H221" s="28">
        <v>1665</v>
      </c>
      <c r="I221" s="28">
        <v>19518</v>
      </c>
      <c r="J221">
        <v>19518</v>
      </c>
    </row>
    <row r="222" spans="1:10" x14ac:dyDescent="0.25">
      <c r="A222" t="s">
        <v>82</v>
      </c>
      <c r="B222" t="s">
        <v>83</v>
      </c>
      <c r="C222" t="s">
        <v>36</v>
      </c>
      <c r="D222" s="28">
        <v>75</v>
      </c>
      <c r="E222" s="28">
        <v>225</v>
      </c>
      <c r="F222" s="28">
        <v>2575.5</v>
      </c>
      <c r="G222" s="28">
        <v>600</v>
      </c>
      <c r="H222" s="28">
        <v>277.5</v>
      </c>
      <c r="I222" s="28">
        <v>3753</v>
      </c>
      <c r="J222">
        <v>3753</v>
      </c>
    </row>
    <row r="223" spans="1:10" x14ac:dyDescent="0.25">
      <c r="A223" t="s">
        <v>84</v>
      </c>
      <c r="B223" t="s">
        <v>85</v>
      </c>
      <c r="C223" t="s">
        <v>36</v>
      </c>
      <c r="D223" s="28">
        <v>75</v>
      </c>
      <c r="E223" s="28">
        <v>225</v>
      </c>
      <c r="F223" s="28">
        <v>2575.5</v>
      </c>
      <c r="G223" s="28">
        <v>600</v>
      </c>
      <c r="H223" s="28">
        <v>277.5</v>
      </c>
      <c r="I223" s="28">
        <v>3753</v>
      </c>
      <c r="J223">
        <v>3753</v>
      </c>
    </row>
    <row r="224" spans="1:10" x14ac:dyDescent="0.25">
      <c r="A224" t="s">
        <v>86</v>
      </c>
      <c r="B224" t="s">
        <v>87</v>
      </c>
      <c r="C224" t="s">
        <v>37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v>2702</v>
      </c>
      <c r="J224">
        <v>2702</v>
      </c>
    </row>
    <row r="225" spans="1:10" x14ac:dyDescent="0.25">
      <c r="A225" t="s">
        <v>88</v>
      </c>
      <c r="B225" t="s">
        <v>89</v>
      </c>
      <c r="C225" t="s">
        <v>36</v>
      </c>
      <c r="D225" s="28">
        <v>100</v>
      </c>
      <c r="E225" s="28">
        <v>300</v>
      </c>
      <c r="F225" s="28">
        <v>3434</v>
      </c>
      <c r="G225" s="28">
        <v>600</v>
      </c>
      <c r="H225" s="28">
        <v>370</v>
      </c>
      <c r="I225" s="28">
        <v>4804</v>
      </c>
      <c r="J225">
        <v>4804</v>
      </c>
    </row>
    <row r="226" spans="1:10" x14ac:dyDescent="0.25">
      <c r="A226" t="s">
        <v>90</v>
      </c>
      <c r="B226" t="s">
        <v>91</v>
      </c>
      <c r="C226" t="s">
        <v>37</v>
      </c>
      <c r="D226" s="28">
        <v>100</v>
      </c>
      <c r="E226" s="28">
        <v>300</v>
      </c>
      <c r="F226" s="28">
        <v>3434</v>
      </c>
      <c r="G226" s="28">
        <v>600</v>
      </c>
      <c r="H226" s="28">
        <v>370</v>
      </c>
      <c r="I226" s="28">
        <v>4804</v>
      </c>
      <c r="J226">
        <v>4804</v>
      </c>
    </row>
    <row r="227" spans="1:10" x14ac:dyDescent="0.25">
      <c r="A227" t="s">
        <v>92</v>
      </c>
      <c r="B227" t="s">
        <v>93</v>
      </c>
      <c r="C227" t="s">
        <v>37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  <c r="J227">
        <v>2702</v>
      </c>
    </row>
    <row r="228" spans="1:10" x14ac:dyDescent="0.25">
      <c r="A228" t="s">
        <v>94</v>
      </c>
      <c r="B228" t="s">
        <v>95</v>
      </c>
      <c r="C228" t="s">
        <v>36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v>2702</v>
      </c>
      <c r="J228">
        <v>2702</v>
      </c>
    </row>
    <row r="229" spans="1:10" x14ac:dyDescent="0.25">
      <c r="A229" t="s">
        <v>96</v>
      </c>
      <c r="B229" t="s">
        <v>97</v>
      </c>
      <c r="C229" t="s">
        <v>38</v>
      </c>
      <c r="D229" s="28">
        <v>400</v>
      </c>
      <c r="E229" s="28">
        <v>1200</v>
      </c>
      <c r="F229" s="28">
        <v>13736</v>
      </c>
      <c r="G229" s="28">
        <v>600</v>
      </c>
      <c r="H229" s="28">
        <v>1480</v>
      </c>
      <c r="I229" s="28">
        <v>17416</v>
      </c>
      <c r="J229">
        <v>17416</v>
      </c>
    </row>
    <row r="230" spans="1:10" x14ac:dyDescent="0.25">
      <c r="A230" t="s">
        <v>98</v>
      </c>
      <c r="B230" t="s">
        <v>99</v>
      </c>
      <c r="C230" t="s">
        <v>36</v>
      </c>
      <c r="D230" s="28">
        <v>400</v>
      </c>
      <c r="E230" s="28">
        <v>1200</v>
      </c>
      <c r="F230" s="28">
        <v>13736</v>
      </c>
      <c r="G230" s="28">
        <v>600</v>
      </c>
      <c r="H230" s="28">
        <v>1480</v>
      </c>
      <c r="I230" s="28">
        <v>17416</v>
      </c>
      <c r="J230">
        <v>17416</v>
      </c>
    </row>
    <row r="231" spans="1:10" x14ac:dyDescent="0.25">
      <c r="A231" t="s">
        <v>100</v>
      </c>
      <c r="B231" t="s">
        <v>101</v>
      </c>
      <c r="C231" t="s">
        <v>36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  <c r="J231">
        <v>2702</v>
      </c>
    </row>
    <row r="232" spans="1:10" x14ac:dyDescent="0.25">
      <c r="A232" t="s">
        <v>102</v>
      </c>
      <c r="B232" t="s">
        <v>103</v>
      </c>
      <c r="C232" t="s">
        <v>37</v>
      </c>
      <c r="D232" s="28">
        <v>100</v>
      </c>
      <c r="E232" s="28">
        <v>300</v>
      </c>
      <c r="F232" s="28">
        <v>3434</v>
      </c>
      <c r="G232" s="28">
        <v>600</v>
      </c>
      <c r="H232" s="28">
        <v>370</v>
      </c>
      <c r="I232" s="28">
        <v>4804</v>
      </c>
      <c r="J232">
        <v>4804</v>
      </c>
    </row>
    <row r="233" spans="1:10" x14ac:dyDescent="0.25">
      <c r="A233" t="s">
        <v>104</v>
      </c>
      <c r="B233" t="s">
        <v>105</v>
      </c>
      <c r="C233" t="s">
        <v>36</v>
      </c>
      <c r="D233" s="28">
        <v>200</v>
      </c>
      <c r="E233" s="28">
        <v>600</v>
      </c>
      <c r="F233" s="28">
        <v>6868</v>
      </c>
      <c r="G233" s="28">
        <v>600</v>
      </c>
      <c r="H233" s="28">
        <v>740</v>
      </c>
      <c r="I233" s="28">
        <v>9008</v>
      </c>
      <c r="J233">
        <v>9008</v>
      </c>
    </row>
    <row r="234" spans="1:10" x14ac:dyDescent="0.25">
      <c r="A234" t="s">
        <v>106</v>
      </c>
      <c r="B234" t="s">
        <v>107</v>
      </c>
      <c r="C234" t="s">
        <v>37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  <c r="J234">
        <v>2702</v>
      </c>
    </row>
    <row r="235" spans="1:10" x14ac:dyDescent="0.25">
      <c r="A235" t="s">
        <v>108</v>
      </c>
      <c r="B235" t="s">
        <v>109</v>
      </c>
      <c r="C235" t="s">
        <v>36</v>
      </c>
      <c r="D235" s="28">
        <v>200</v>
      </c>
      <c r="E235" s="28">
        <v>600</v>
      </c>
      <c r="F235" s="28">
        <v>6868</v>
      </c>
      <c r="G235" s="28">
        <v>600</v>
      </c>
      <c r="H235" s="28">
        <v>740</v>
      </c>
      <c r="I235" s="28">
        <v>9008</v>
      </c>
      <c r="J235">
        <v>9008</v>
      </c>
    </row>
    <row r="236" spans="1:10" x14ac:dyDescent="0.25">
      <c r="A236" t="s">
        <v>110</v>
      </c>
      <c r="B236" t="s">
        <v>111</v>
      </c>
      <c r="C236" t="s">
        <v>37</v>
      </c>
      <c r="D236" s="28">
        <v>50</v>
      </c>
      <c r="E236" s="28">
        <v>150</v>
      </c>
      <c r="F236" s="28">
        <v>1717</v>
      </c>
      <c r="G236" s="28">
        <v>600</v>
      </c>
      <c r="H236" s="28">
        <v>185</v>
      </c>
      <c r="I236" s="28">
        <v>2702</v>
      </c>
      <c r="J236">
        <v>2702</v>
      </c>
    </row>
    <row r="237" spans="1:10" x14ac:dyDescent="0.25">
      <c r="A237" t="s">
        <v>112</v>
      </c>
      <c r="B237" t="s">
        <v>113</v>
      </c>
      <c r="C237" t="s">
        <v>37</v>
      </c>
      <c r="D237" s="28">
        <v>100</v>
      </c>
      <c r="E237" s="28">
        <v>300</v>
      </c>
      <c r="F237" s="28">
        <v>3434</v>
      </c>
      <c r="G237" s="28">
        <v>600</v>
      </c>
      <c r="H237" s="28">
        <v>370</v>
      </c>
      <c r="I237" s="28">
        <v>4804</v>
      </c>
      <c r="J237">
        <v>4804</v>
      </c>
    </row>
    <row r="238" spans="1:10" x14ac:dyDescent="0.25">
      <c r="A238" t="s">
        <v>114</v>
      </c>
      <c r="B238" t="s">
        <v>115</v>
      </c>
      <c r="C238" t="s">
        <v>37</v>
      </c>
      <c r="D238" s="28">
        <v>150</v>
      </c>
      <c r="E238" s="28">
        <v>450</v>
      </c>
      <c r="F238" s="28">
        <v>5151</v>
      </c>
      <c r="G238" s="28">
        <v>600</v>
      </c>
      <c r="H238" s="28">
        <v>555</v>
      </c>
      <c r="I238" s="28">
        <v>6906</v>
      </c>
      <c r="J238">
        <v>6906</v>
      </c>
    </row>
    <row r="239" spans="1:10" x14ac:dyDescent="0.25">
      <c r="A239" t="s">
        <v>116</v>
      </c>
      <c r="B239" t="s">
        <v>117</v>
      </c>
      <c r="C239" t="s">
        <v>38</v>
      </c>
      <c r="D239" s="28">
        <v>100</v>
      </c>
      <c r="E239" s="28">
        <v>300</v>
      </c>
      <c r="F239" s="28">
        <v>3434</v>
      </c>
      <c r="G239" s="28">
        <v>600</v>
      </c>
      <c r="H239" s="28">
        <v>370</v>
      </c>
      <c r="I239" s="28">
        <v>4804</v>
      </c>
      <c r="J239">
        <v>4804</v>
      </c>
    </row>
    <row r="240" spans="1:10" x14ac:dyDescent="0.25">
      <c r="A240" t="s">
        <v>118</v>
      </c>
      <c r="B240" t="s">
        <v>119</v>
      </c>
      <c r="C240" t="s">
        <v>39</v>
      </c>
      <c r="D240" s="28">
        <v>200</v>
      </c>
      <c r="E240" s="28">
        <v>600</v>
      </c>
      <c r="F240" s="28">
        <v>6868</v>
      </c>
      <c r="G240" s="28">
        <v>600</v>
      </c>
      <c r="H240" s="28">
        <v>740</v>
      </c>
      <c r="I240" s="28">
        <v>9008</v>
      </c>
      <c r="J240">
        <v>9008</v>
      </c>
    </row>
    <row r="241" spans="1:10" x14ac:dyDescent="0.25">
      <c r="A241" t="s">
        <v>120</v>
      </c>
      <c r="B241" t="s">
        <v>121</v>
      </c>
      <c r="C241" t="s">
        <v>36</v>
      </c>
      <c r="D241" s="28">
        <v>150</v>
      </c>
      <c r="E241" s="28">
        <v>450</v>
      </c>
      <c r="F241" s="28">
        <v>5151</v>
      </c>
      <c r="G241" s="28">
        <v>600</v>
      </c>
      <c r="H241" s="28">
        <v>555</v>
      </c>
      <c r="I241" s="28">
        <v>6906</v>
      </c>
      <c r="J241">
        <v>6906</v>
      </c>
    </row>
  </sheetData>
  <autoFilter ref="A200:J241" xr:uid="{7806B94A-25C1-4437-92B6-4E5257E202FC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Lucca Juliatti</cp:lastModifiedBy>
  <dcterms:created xsi:type="dcterms:W3CDTF">2024-08-27T14:02:43Z</dcterms:created>
  <dcterms:modified xsi:type="dcterms:W3CDTF">2025-10-08T13:53:10Z</dcterms:modified>
</cp:coreProperties>
</file>